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" sheetId="1" r:id="rId1"/>
  </sheets>
  <definedNames>
    <definedName name="_xlnm.Print_Area" localSheetId="0">'sheet'!#REF!</definedName>
  </definedNames>
  <calcPr fullCalcOnLoad="1"/>
</workbook>
</file>

<file path=xl/sharedStrings.xml><?xml version="1.0" encoding="utf-8"?>
<sst xmlns="http://schemas.openxmlformats.org/spreadsheetml/2006/main" count="631" uniqueCount="201">
  <si>
    <t>Nr.crt.</t>
  </si>
  <si>
    <t>Articol</t>
  </si>
  <si>
    <t>bugetar</t>
  </si>
  <si>
    <t>Cod. CPV</t>
  </si>
  <si>
    <t>Valoare</t>
  </si>
  <si>
    <t xml:space="preserve">estimata </t>
  </si>
  <si>
    <t>fara TVA(lei)</t>
  </si>
  <si>
    <t>Valoare estimata</t>
  </si>
  <si>
    <t xml:space="preserve">Procedura </t>
  </si>
  <si>
    <t>aplicata</t>
  </si>
  <si>
    <t>Data estimata</t>
  </si>
  <si>
    <t>procedura</t>
  </si>
  <si>
    <t>Persoana</t>
  </si>
  <si>
    <t xml:space="preserve">responsabila </t>
  </si>
  <si>
    <t>pt.atribuirea</t>
  </si>
  <si>
    <t>contractului</t>
  </si>
  <si>
    <t>Electricitate</t>
  </si>
  <si>
    <t>Benzina fara plumb</t>
  </si>
  <si>
    <t>Motorina</t>
  </si>
  <si>
    <t>Apa minerala plata</t>
  </si>
  <si>
    <t>Carti postale, felicitari si alte imprimate</t>
  </si>
  <si>
    <t>Piese si accesorii pentru masini de birou</t>
  </si>
  <si>
    <t>Cartuse de tonere</t>
  </si>
  <si>
    <t>Accesorii de birou</t>
  </si>
  <si>
    <t>Stampile cu text</t>
  </si>
  <si>
    <t>Hartie si carton tratat</t>
  </si>
  <si>
    <t>Imprimante laser</t>
  </si>
  <si>
    <t>Piese si sccesorii pentru computere</t>
  </si>
  <si>
    <t>Produse de curatat si lustruit</t>
  </si>
  <si>
    <t>Servicii de reparare a automobilelor</t>
  </si>
  <si>
    <t>montare si echilibrare</t>
  </si>
  <si>
    <t>Servicii de reparare a pneurilor, inclusiv</t>
  </si>
  <si>
    <t>Servicii de reparare si de intretinere si</t>
  </si>
  <si>
    <t>servicii conexe pentru computere</t>
  </si>
  <si>
    <t>a echipamentului de telefonie</t>
  </si>
  <si>
    <t>Servicii postale si de curierat</t>
  </si>
  <si>
    <t>Servicii de telefonie publica fixa</t>
  </si>
  <si>
    <t>Servicii de telefonie mobila</t>
  </si>
  <si>
    <t>Servicii de asigurare a autovehiculelor</t>
  </si>
  <si>
    <t>Servicii de intretinere software</t>
  </si>
  <si>
    <t>Servicii de paza</t>
  </si>
  <si>
    <t>Servicii de curatare a birourilor</t>
  </si>
  <si>
    <t>AUTORITATEA CONTRACTANTA</t>
  </si>
  <si>
    <t>CASA DE ASIGURARI DE SANATATE - SALAJ</t>
  </si>
  <si>
    <t>F.TVA(euro),Curs</t>
  </si>
  <si>
    <t>pt. incepere</t>
  </si>
  <si>
    <t>TRIM</t>
  </si>
  <si>
    <t>PT. finalizare</t>
  </si>
  <si>
    <t>20.01.01.</t>
  </si>
  <si>
    <t>Registre,registre contabile,formulare si alte</t>
  </si>
  <si>
    <t>articole imprimatede papetarie din hartie si carton</t>
  </si>
  <si>
    <t>Articole de papetarie si alte articole din hartie</t>
  </si>
  <si>
    <t>Cutii de depozitare a dosarelor</t>
  </si>
  <si>
    <t>Hartie si carton ansamblate</t>
  </si>
  <si>
    <t>20.01.02.</t>
  </si>
  <si>
    <t>20.01.03.</t>
  </si>
  <si>
    <t>Servicii de colectare a deseurilor menajere</t>
  </si>
  <si>
    <t>Apa potabila (si canalizare)</t>
  </si>
  <si>
    <t>20.01.04.</t>
  </si>
  <si>
    <t>20.01.05.</t>
  </si>
  <si>
    <t>20.01.06</t>
  </si>
  <si>
    <t>20.01.06.</t>
  </si>
  <si>
    <t>20.01.08</t>
  </si>
  <si>
    <t xml:space="preserve">Servicii de spalare a automobilelor </t>
  </si>
  <si>
    <t>20.01.09</t>
  </si>
  <si>
    <t>20.01.30</t>
  </si>
  <si>
    <t>Servicii de inchiriere  sau de vanzare a imobilelor</t>
  </si>
  <si>
    <t>20.01.30.</t>
  </si>
  <si>
    <t>20.05.30</t>
  </si>
  <si>
    <t>20.05.30.</t>
  </si>
  <si>
    <t>Echipament si accesorii pentru computer</t>
  </si>
  <si>
    <t>Ziare, reviste specializate, periodice si reviste</t>
  </si>
  <si>
    <t>22200000-0</t>
  </si>
  <si>
    <t>20.30.04</t>
  </si>
  <si>
    <t>22300000-3</t>
  </si>
  <si>
    <t>22800000-8</t>
  </si>
  <si>
    <t>30125100-2</t>
  </si>
  <si>
    <t>30192000-1</t>
  </si>
  <si>
    <t>30197600-2</t>
  </si>
  <si>
    <t>30199000-9</t>
  </si>
  <si>
    <t>30193700-5</t>
  </si>
  <si>
    <t>39800000-0</t>
  </si>
  <si>
    <t>Gaze pentru retele publice</t>
  </si>
  <si>
    <t>09121200-5</t>
  </si>
  <si>
    <t>09310000-5</t>
  </si>
  <si>
    <t>15981100-9</t>
  </si>
  <si>
    <t>41110000-3</t>
  </si>
  <si>
    <t>90511200-4</t>
  </si>
  <si>
    <t>09132100-4</t>
  </si>
  <si>
    <t>09134200-9</t>
  </si>
  <si>
    <t>30124000-4</t>
  </si>
  <si>
    <t>30237000-9</t>
  </si>
  <si>
    <t>64100000-7</t>
  </si>
  <si>
    <t>64211000-8</t>
  </si>
  <si>
    <t>64212000-5</t>
  </si>
  <si>
    <t>50112100-4</t>
  </si>
  <si>
    <t>50112111-4</t>
  </si>
  <si>
    <t>50116500-6</t>
  </si>
  <si>
    <t>66516100-1</t>
  </si>
  <si>
    <t>50300000-8</t>
  </si>
  <si>
    <t>50334000-5</t>
  </si>
  <si>
    <t>72267000-4</t>
  </si>
  <si>
    <t>79713000-5</t>
  </si>
  <si>
    <t>90910000-9</t>
  </si>
  <si>
    <t>79341000-6</t>
  </si>
  <si>
    <t>30192153-8</t>
  </si>
  <si>
    <t>30232110-8</t>
  </si>
  <si>
    <t>30200000-1</t>
  </si>
  <si>
    <t>70310000-7</t>
  </si>
  <si>
    <t>Articole marunte de birou</t>
  </si>
  <si>
    <t>30197000-6</t>
  </si>
  <si>
    <t>31530000-0</t>
  </si>
  <si>
    <t>Valoare lei</t>
  </si>
  <si>
    <t>cu TVA</t>
  </si>
  <si>
    <t>APROB</t>
  </si>
  <si>
    <t>Presedinte-dir.general</t>
  </si>
  <si>
    <t>Sef serviciu BFC</t>
  </si>
  <si>
    <t>Intocmit</t>
  </si>
  <si>
    <t>Susa Ioan</t>
  </si>
  <si>
    <t>Cump.directa</t>
  </si>
  <si>
    <t>Ex.34/06 art.15</t>
  </si>
  <si>
    <t>Dr. Tautu Marius</t>
  </si>
  <si>
    <t>Sfoara</t>
  </si>
  <si>
    <t>20.01.01</t>
  </si>
  <si>
    <t>39541140-9</t>
  </si>
  <si>
    <t>I - 2013</t>
  </si>
  <si>
    <t>IV - 2013</t>
  </si>
  <si>
    <t>I I I - 2013</t>
  </si>
  <si>
    <t>I I - 2013</t>
  </si>
  <si>
    <t>Ec. Pop Neviana</t>
  </si>
  <si>
    <t>30213300-8</t>
  </si>
  <si>
    <t>III-2013</t>
  </si>
  <si>
    <t>Accesorii de moblier</t>
  </si>
  <si>
    <t>Servicii de publicitate</t>
  </si>
  <si>
    <t>SE APROBA</t>
  </si>
  <si>
    <t>71631200-2</t>
  </si>
  <si>
    <t xml:space="preserve">Inspectii tehnice auto </t>
  </si>
  <si>
    <t>Instruire SSM si PSI</t>
  </si>
  <si>
    <t xml:space="preserve">furnituri </t>
  </si>
  <si>
    <t>achizitie prod.curatenie</t>
  </si>
  <si>
    <t>consum gaz</t>
  </si>
  <si>
    <t>consum curent+acizit. Becuri, neoane, prelungit. Etc</t>
  </si>
  <si>
    <t>apa potabila samills</t>
  </si>
  <si>
    <t>apa somes</t>
  </si>
  <si>
    <t>ave</t>
  </si>
  <si>
    <t xml:space="preserve">benzina </t>
  </si>
  <si>
    <t xml:space="preserve">motorina </t>
  </si>
  <si>
    <t>piese schimb calcul.</t>
  </si>
  <si>
    <t>contract subsecvent</t>
  </si>
  <si>
    <t>DETALII</t>
  </si>
  <si>
    <t>clante,broaste etc</t>
  </si>
  <si>
    <t>posta</t>
  </si>
  <si>
    <t>next gent+telekom</t>
  </si>
  <si>
    <t>vodafon</t>
  </si>
  <si>
    <t>euroleasing</t>
  </si>
  <si>
    <t xml:space="preserve">brando </t>
  </si>
  <si>
    <t>rca+casco</t>
  </si>
  <si>
    <t>neamt+siveco+info ab</t>
  </si>
  <si>
    <t>nera</t>
  </si>
  <si>
    <t>florenta</t>
  </si>
  <si>
    <t>info suplim</t>
  </si>
  <si>
    <t>mesesul</t>
  </si>
  <si>
    <t>Servicii pt.distrib cardurilor de sanatate</t>
  </si>
  <si>
    <t xml:space="preserve">cutii arhiva </t>
  </si>
  <si>
    <t>plicuri,dosare</t>
  </si>
  <si>
    <t>felici,carti vizi,etc</t>
  </si>
  <si>
    <t>registre compa</t>
  </si>
  <si>
    <t>rtimente</t>
  </si>
  <si>
    <t>cartuse noi</t>
  </si>
  <si>
    <t>topuri hartie+carton special de listat alte necesitati</t>
  </si>
  <si>
    <t xml:space="preserve">anunt ziare </t>
  </si>
  <si>
    <t xml:space="preserve">Computere personale   </t>
  </si>
  <si>
    <t>Dr. Farm. Stana Olga</t>
  </si>
  <si>
    <t>III-2016</t>
  </si>
  <si>
    <t>1euro=4.52</t>
  </si>
  <si>
    <t xml:space="preserve">piese schimbimprim +copiatoarea </t>
  </si>
  <si>
    <t xml:space="preserve">servicii arhivare </t>
  </si>
  <si>
    <t xml:space="preserve">hosu </t>
  </si>
  <si>
    <t>20.30.30</t>
  </si>
  <si>
    <t xml:space="preserve">verificare tehnica centrala </t>
  </si>
  <si>
    <t xml:space="preserve">taxe </t>
  </si>
  <si>
    <t>45259300-0</t>
  </si>
  <si>
    <t xml:space="preserve">alte taxe </t>
  </si>
  <si>
    <t>79995100-6</t>
  </si>
  <si>
    <t>Lucrari de reparatii la instalatii sanitare,incalzit,mobilier, cladiri</t>
  </si>
  <si>
    <t>TOTAL PRODUSE</t>
  </si>
  <si>
    <t xml:space="preserve">TOTAL SERVICII </t>
  </si>
  <si>
    <t xml:space="preserve">TOTAL LUCRARI </t>
  </si>
  <si>
    <t>TOTAL GENERAL 2016</t>
  </si>
  <si>
    <t xml:space="preserve">Achizitii de produse </t>
  </si>
  <si>
    <t xml:space="preserve">Achizitii de servicii </t>
  </si>
  <si>
    <t xml:space="preserve">Achizitii de lucrari </t>
  </si>
  <si>
    <t xml:space="preserve">Presedinte Director General </t>
  </si>
  <si>
    <t xml:space="preserve">Buciu Loredana </t>
  </si>
  <si>
    <t>1euro=4.54</t>
  </si>
  <si>
    <t xml:space="preserve">PROGRAM ANNUAL DE ACHIZITII 2017- initial </t>
  </si>
  <si>
    <t xml:space="preserve">Investitii </t>
  </si>
  <si>
    <t>BNR 21.12.2016</t>
  </si>
  <si>
    <t>I - 2017</t>
  </si>
  <si>
    <t>IV - 2017</t>
  </si>
  <si>
    <t>IV-2017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</si>
</sst>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24" borderId="0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3" fontId="6" fillId="24" borderId="13" xfId="0" applyNumberFormat="1" applyFont="1" applyFill="1" applyBorder="1" applyAlignment="1">
      <alignment horizontal="center"/>
    </xf>
    <xf numFmtId="3" fontId="7" fillId="24" borderId="13" xfId="0" applyNumberFormat="1" applyFont="1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6" fillId="24" borderId="11" xfId="0" applyNumberFormat="1" applyFont="1" applyFill="1" applyBorder="1" applyAlignment="1">
      <alignment horizontal="center"/>
    </xf>
    <xf numFmtId="3" fontId="7" fillId="24" borderId="11" xfId="0" applyNumberFormat="1" applyFont="1" applyFill="1" applyBorder="1" applyAlignment="1">
      <alignment horizontal="center"/>
    </xf>
    <xf numFmtId="0" fontId="6" fillId="24" borderId="15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3" fontId="7" fillId="24" borderId="16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3" fontId="7" fillId="24" borderId="19" xfId="0" applyNumberFormat="1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3" fontId="7" fillId="24" borderId="12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3" fontId="7" fillId="24" borderId="2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3" fontId="7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24" borderId="13" xfId="0" applyFont="1" applyFill="1" applyBorder="1" applyAlignment="1">
      <alignment horizontal="left"/>
    </xf>
    <xf numFmtId="3" fontId="6" fillId="24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2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6" fillId="24" borderId="13" xfId="0" applyFont="1" applyFill="1" applyBorder="1" applyAlignment="1">
      <alignment horizontal="justify" vertical="justify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6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3" fontId="4" fillId="0" borderId="20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B87" sqref="B87"/>
    </sheetView>
  </sheetViews>
  <sheetFormatPr defaultColWidth="9.140625" defaultRowHeight="12.75"/>
  <cols>
    <col min="1" max="1" width="4.00390625" style="0" customWidth="1"/>
    <col min="2" max="2" width="51.28125" style="0" customWidth="1"/>
    <col min="3" max="3" width="7.00390625" style="0" hidden="1" customWidth="1"/>
    <col min="4" max="5" width="12.421875" style="0" customWidth="1"/>
    <col min="6" max="6" width="12.00390625" style="4" customWidth="1"/>
    <col min="7" max="7" width="10.28125" style="4" customWidth="1"/>
    <col min="8" max="8" width="16.57421875" style="4" customWidth="1"/>
    <col min="9" max="9" width="15.28125" style="2" customWidth="1"/>
    <col min="10" max="10" width="11.140625" style="2" hidden="1" customWidth="1"/>
    <col min="11" max="11" width="16.421875" style="2" hidden="1" customWidth="1"/>
    <col min="12" max="12" width="18.7109375" style="2" hidden="1" customWidth="1"/>
    <col min="13" max="13" width="10.421875" style="0" customWidth="1"/>
    <col min="14" max="14" width="13.421875" style="0" customWidth="1"/>
    <col min="15" max="15" width="16.8515625" style="0" customWidth="1"/>
    <col min="16" max="16" width="9.140625" style="46" customWidth="1"/>
  </cols>
  <sheetData>
    <row r="1" spans="1:17" ht="15">
      <c r="A1" s="3"/>
      <c r="C1" s="8"/>
      <c r="D1" s="6"/>
      <c r="E1" s="6"/>
      <c r="F1" s="7"/>
      <c r="G1" s="7"/>
      <c r="H1" s="7"/>
      <c r="J1" s="6"/>
      <c r="K1" s="3"/>
      <c r="L1" s="3"/>
      <c r="M1" s="14"/>
      <c r="N1" s="14"/>
      <c r="O1" s="14"/>
      <c r="P1" s="47"/>
      <c r="Q1" s="1"/>
    </row>
    <row r="2" spans="1:17" ht="15">
      <c r="A2" s="3"/>
      <c r="C2" s="8"/>
      <c r="D2" s="6"/>
      <c r="E2" s="6"/>
      <c r="F2" s="7"/>
      <c r="G2" s="7"/>
      <c r="H2" s="7"/>
      <c r="J2" s="6"/>
      <c r="K2" s="3"/>
      <c r="L2" s="3"/>
      <c r="M2" s="14"/>
      <c r="N2" s="14"/>
      <c r="O2" s="14"/>
      <c r="P2" s="47"/>
      <c r="Q2" s="1"/>
    </row>
    <row r="3" spans="1:11" ht="15">
      <c r="A3" s="2"/>
      <c r="B3" s="12" t="s">
        <v>42</v>
      </c>
      <c r="C3" s="12"/>
      <c r="D3" s="2"/>
      <c r="G3" s="67"/>
      <c r="H3" s="68" t="s">
        <v>134</v>
      </c>
      <c r="K3" s="2" t="s">
        <v>114</v>
      </c>
    </row>
    <row r="4" spans="1:11" ht="15">
      <c r="A4" s="2"/>
      <c r="B4" s="12" t="s">
        <v>43</v>
      </c>
      <c r="C4" s="12"/>
      <c r="D4" s="2"/>
      <c r="G4" s="69"/>
      <c r="H4" s="69" t="s">
        <v>192</v>
      </c>
      <c r="K4" s="2" t="s">
        <v>115</v>
      </c>
    </row>
    <row r="5" spans="1:8" ht="15">
      <c r="A5" s="2"/>
      <c r="B5" s="12"/>
      <c r="C5" s="12"/>
      <c r="D5" s="2"/>
      <c r="G5" s="69"/>
      <c r="H5" s="69" t="s">
        <v>172</v>
      </c>
    </row>
    <row r="6" spans="1:5" ht="15">
      <c r="A6" s="2"/>
      <c r="B6" s="12"/>
      <c r="C6" s="12"/>
      <c r="D6" s="2"/>
      <c r="E6" s="2"/>
    </row>
    <row r="7" spans="1:11" ht="15">
      <c r="A7" s="2"/>
      <c r="B7" s="2"/>
      <c r="C7" s="2"/>
      <c r="K7" s="2" t="s">
        <v>121</v>
      </c>
    </row>
    <row r="8" spans="1:7" ht="15">
      <c r="A8" s="2"/>
      <c r="B8" s="2"/>
      <c r="C8" s="2"/>
      <c r="D8" s="12" t="s">
        <v>195</v>
      </c>
      <c r="E8" s="12"/>
      <c r="F8" s="13"/>
      <c r="G8" s="13"/>
    </row>
    <row r="9" spans="1:17" ht="18">
      <c r="A9" s="2"/>
      <c r="B9" s="53"/>
      <c r="C9" s="2"/>
      <c r="D9" s="2"/>
      <c r="E9" s="2"/>
      <c r="P9" s="54"/>
      <c r="Q9" s="55"/>
    </row>
    <row r="10" spans="1:17" ht="15">
      <c r="A10" s="9"/>
      <c r="B10" s="10"/>
      <c r="C10" s="50"/>
      <c r="D10" s="70" t="s">
        <v>1</v>
      </c>
      <c r="E10" s="71" t="s">
        <v>3</v>
      </c>
      <c r="F10" s="71" t="s">
        <v>4</v>
      </c>
      <c r="G10" s="72" t="s">
        <v>112</v>
      </c>
      <c r="H10" s="71" t="s">
        <v>7</v>
      </c>
      <c r="I10" s="71" t="s">
        <v>8</v>
      </c>
      <c r="J10" s="71" t="s">
        <v>10</v>
      </c>
      <c r="K10" s="71" t="s">
        <v>10</v>
      </c>
      <c r="L10" s="73" t="s">
        <v>12</v>
      </c>
      <c r="M10" s="71" t="s">
        <v>10</v>
      </c>
      <c r="N10" s="71" t="s">
        <v>10</v>
      </c>
      <c r="O10" s="71" t="s">
        <v>12</v>
      </c>
      <c r="P10" s="56"/>
      <c r="Q10" s="55"/>
    </row>
    <row r="11" spans="1:17" ht="26.25">
      <c r="A11" s="85" t="s">
        <v>0</v>
      </c>
      <c r="B11" s="75" t="s">
        <v>189</v>
      </c>
      <c r="C11" s="76" t="s">
        <v>149</v>
      </c>
      <c r="D11" s="77" t="s">
        <v>2</v>
      </c>
      <c r="E11" s="78"/>
      <c r="F11" s="78" t="s">
        <v>5</v>
      </c>
      <c r="G11" s="78" t="s">
        <v>113</v>
      </c>
      <c r="H11" s="78" t="s">
        <v>44</v>
      </c>
      <c r="I11" s="78" t="s">
        <v>9</v>
      </c>
      <c r="J11" s="78" t="s">
        <v>45</v>
      </c>
      <c r="K11" s="78" t="s">
        <v>47</v>
      </c>
      <c r="L11" s="79" t="s">
        <v>13</v>
      </c>
      <c r="M11" s="78" t="s">
        <v>45</v>
      </c>
      <c r="N11" s="78" t="s">
        <v>47</v>
      </c>
      <c r="O11" s="78" t="s">
        <v>13</v>
      </c>
      <c r="P11" s="56"/>
      <c r="Q11" s="55"/>
    </row>
    <row r="12" spans="1:17" ht="15">
      <c r="A12" s="74"/>
      <c r="B12" s="75"/>
      <c r="C12" s="76"/>
      <c r="D12" s="77"/>
      <c r="E12" s="78"/>
      <c r="F12" s="78" t="s">
        <v>6</v>
      </c>
      <c r="G12" s="78"/>
      <c r="H12" s="78" t="s">
        <v>197</v>
      </c>
      <c r="I12" s="78"/>
      <c r="J12" s="78" t="s">
        <v>11</v>
      </c>
      <c r="K12" s="78" t="s">
        <v>11</v>
      </c>
      <c r="L12" s="79" t="s">
        <v>14</v>
      </c>
      <c r="M12" s="78" t="s">
        <v>11</v>
      </c>
      <c r="N12" s="78" t="s">
        <v>11</v>
      </c>
      <c r="O12" s="78" t="s">
        <v>14</v>
      </c>
      <c r="P12" s="56"/>
      <c r="Q12" s="55"/>
    </row>
    <row r="13" spans="1:17" ht="15">
      <c r="A13" s="80"/>
      <c r="B13" s="11"/>
      <c r="C13" s="51"/>
      <c r="D13" s="81"/>
      <c r="E13" s="82"/>
      <c r="F13" s="83">
        <v>0.2</v>
      </c>
      <c r="G13" s="82"/>
      <c r="H13" s="82" t="s">
        <v>194</v>
      </c>
      <c r="I13" s="82"/>
      <c r="J13" s="82" t="s">
        <v>46</v>
      </c>
      <c r="K13" s="82" t="s">
        <v>46</v>
      </c>
      <c r="L13" s="84" t="s">
        <v>15</v>
      </c>
      <c r="M13" s="82" t="s">
        <v>46</v>
      </c>
      <c r="N13" s="82" t="s">
        <v>46</v>
      </c>
      <c r="O13" s="82" t="s">
        <v>15</v>
      </c>
      <c r="P13" s="56"/>
      <c r="Q13" s="57"/>
    </row>
    <row r="14" spans="1:17" ht="15">
      <c r="A14" s="15">
        <v>1</v>
      </c>
      <c r="B14" s="65" t="s">
        <v>122</v>
      </c>
      <c r="C14" s="15" t="s">
        <v>138</v>
      </c>
      <c r="D14" s="16" t="s">
        <v>123</v>
      </c>
      <c r="E14" s="16" t="s">
        <v>124</v>
      </c>
      <c r="F14" s="17">
        <f>G14/1.2</f>
        <v>416.6666666666667</v>
      </c>
      <c r="G14" s="18">
        <v>500</v>
      </c>
      <c r="H14" s="17">
        <f>F14/4.52</f>
        <v>92.18289085545725</v>
      </c>
      <c r="I14" s="16" t="s">
        <v>119</v>
      </c>
      <c r="J14" s="16" t="s">
        <v>125</v>
      </c>
      <c r="K14" s="16" t="s">
        <v>126</v>
      </c>
      <c r="L14" s="19" t="s">
        <v>118</v>
      </c>
      <c r="M14" s="16" t="s">
        <v>198</v>
      </c>
      <c r="N14" s="16" t="s">
        <v>199</v>
      </c>
      <c r="O14" s="16" t="s">
        <v>193</v>
      </c>
      <c r="P14" s="56"/>
      <c r="Q14" s="57"/>
    </row>
    <row r="15" spans="1:17" ht="15">
      <c r="A15" s="20">
        <f>A14+1</f>
        <v>2</v>
      </c>
      <c r="B15" s="60" t="s">
        <v>20</v>
      </c>
      <c r="C15" s="16" t="s">
        <v>165</v>
      </c>
      <c r="D15" s="16" t="s">
        <v>48</v>
      </c>
      <c r="E15" s="20" t="s">
        <v>74</v>
      </c>
      <c r="F15" s="17">
        <f>G15/1.2</f>
        <v>833.3333333333334</v>
      </c>
      <c r="G15" s="22">
        <v>1000</v>
      </c>
      <c r="H15" s="17">
        <f>F15/4.52</f>
        <v>184.3657817109145</v>
      </c>
      <c r="I15" s="20" t="s">
        <v>119</v>
      </c>
      <c r="J15" s="20" t="s">
        <v>125</v>
      </c>
      <c r="K15" s="20" t="s">
        <v>126</v>
      </c>
      <c r="L15" s="19" t="s">
        <v>118</v>
      </c>
      <c r="M15" s="16" t="s">
        <v>198</v>
      </c>
      <c r="N15" s="16" t="s">
        <v>199</v>
      </c>
      <c r="O15" s="16" t="s">
        <v>193</v>
      </c>
      <c r="P15" s="56"/>
      <c r="Q15" s="57"/>
    </row>
    <row r="16" spans="1:17" ht="15">
      <c r="A16" s="20">
        <f aca="true" t="shared" si="0" ref="A16:A34">A15+1</f>
        <v>3</v>
      </c>
      <c r="B16" s="62" t="s">
        <v>49</v>
      </c>
      <c r="C16" s="23" t="s">
        <v>166</v>
      </c>
      <c r="D16" s="20"/>
      <c r="E16" s="24"/>
      <c r="F16" s="17"/>
      <c r="G16" s="25"/>
      <c r="H16" s="21"/>
      <c r="I16" s="26"/>
      <c r="J16" s="20"/>
      <c r="K16" s="23"/>
      <c r="L16" s="24"/>
      <c r="M16" s="20"/>
      <c r="N16" s="23"/>
      <c r="O16" s="20"/>
      <c r="P16" s="56"/>
      <c r="Q16" s="57"/>
    </row>
    <row r="17" spans="1:17" ht="15">
      <c r="A17" s="20">
        <f t="shared" si="0"/>
        <v>4</v>
      </c>
      <c r="B17" s="63" t="s">
        <v>50</v>
      </c>
      <c r="C17" s="27" t="s">
        <v>167</v>
      </c>
      <c r="D17" s="15" t="s">
        <v>48</v>
      </c>
      <c r="E17" s="28" t="s">
        <v>75</v>
      </c>
      <c r="F17" s="17">
        <f>G17/1.2</f>
        <v>1000</v>
      </c>
      <c r="G17" s="29">
        <v>1200</v>
      </c>
      <c r="H17" s="17">
        <f aca="true" t="shared" si="1" ref="H17:H35">F17/4.52</f>
        <v>221.23893805309737</v>
      </c>
      <c r="I17" s="30" t="s">
        <v>119</v>
      </c>
      <c r="J17" s="15" t="s">
        <v>125</v>
      </c>
      <c r="K17" s="27" t="s">
        <v>126</v>
      </c>
      <c r="L17" s="28" t="s">
        <v>118</v>
      </c>
      <c r="M17" s="16" t="s">
        <v>198</v>
      </c>
      <c r="N17" s="16" t="s">
        <v>199</v>
      </c>
      <c r="O17" s="16" t="s">
        <v>193</v>
      </c>
      <c r="P17" s="56"/>
      <c r="Q17" s="57"/>
    </row>
    <row r="18" spans="1:17" ht="15">
      <c r="A18" s="20">
        <f t="shared" si="0"/>
        <v>5</v>
      </c>
      <c r="B18" s="60" t="s">
        <v>22</v>
      </c>
      <c r="C18" s="16" t="s">
        <v>168</v>
      </c>
      <c r="D18" s="16" t="s">
        <v>48</v>
      </c>
      <c r="E18" s="16" t="s">
        <v>76</v>
      </c>
      <c r="F18" s="17">
        <f>G18/1.2</f>
        <v>20000</v>
      </c>
      <c r="G18" s="32">
        <v>24000</v>
      </c>
      <c r="H18" s="17">
        <f t="shared" si="1"/>
        <v>4424.778761061947</v>
      </c>
      <c r="I18" s="15" t="s">
        <v>119</v>
      </c>
      <c r="J18" s="15" t="s">
        <v>125</v>
      </c>
      <c r="K18" s="15" t="s">
        <v>126</v>
      </c>
      <c r="L18" s="19" t="s">
        <v>118</v>
      </c>
      <c r="M18" s="16" t="s">
        <v>198</v>
      </c>
      <c r="N18" s="16" t="s">
        <v>199</v>
      </c>
      <c r="O18" s="16" t="s">
        <v>193</v>
      </c>
      <c r="P18" s="56"/>
      <c r="Q18" s="57"/>
    </row>
    <row r="19" spans="1:17" ht="15">
      <c r="A19" s="20">
        <f t="shared" si="0"/>
        <v>6</v>
      </c>
      <c r="B19" s="60" t="s">
        <v>23</v>
      </c>
      <c r="C19" s="16"/>
      <c r="D19" s="16" t="s">
        <v>48</v>
      </c>
      <c r="E19" s="16" t="s">
        <v>77</v>
      </c>
      <c r="F19" s="17">
        <f>G19/1.2</f>
        <v>1000</v>
      </c>
      <c r="G19" s="18">
        <v>1200</v>
      </c>
      <c r="H19" s="17">
        <f t="shared" si="1"/>
        <v>221.23893805309737</v>
      </c>
      <c r="I19" s="16" t="s">
        <v>119</v>
      </c>
      <c r="J19" s="16" t="s">
        <v>125</v>
      </c>
      <c r="K19" s="16" t="s">
        <v>126</v>
      </c>
      <c r="L19" s="19" t="s">
        <v>118</v>
      </c>
      <c r="M19" s="16" t="s">
        <v>198</v>
      </c>
      <c r="N19" s="16" t="s">
        <v>199</v>
      </c>
      <c r="O19" s="16" t="s">
        <v>193</v>
      </c>
      <c r="P19" s="56"/>
      <c r="Q19" s="57"/>
    </row>
    <row r="20" spans="1:17" ht="15">
      <c r="A20" s="20">
        <f t="shared" si="0"/>
        <v>7</v>
      </c>
      <c r="B20" s="60" t="s">
        <v>25</v>
      </c>
      <c r="C20" s="16" t="s">
        <v>169</v>
      </c>
      <c r="D20" s="16" t="s">
        <v>48</v>
      </c>
      <c r="E20" s="16" t="s">
        <v>78</v>
      </c>
      <c r="F20" s="17">
        <f aca="true" t="shared" si="2" ref="F20:F25">G20/1.2</f>
        <v>8333.333333333334</v>
      </c>
      <c r="G20" s="18">
        <v>10000</v>
      </c>
      <c r="H20" s="17">
        <f t="shared" si="1"/>
        <v>1843.6578171091448</v>
      </c>
      <c r="I20" s="16" t="s">
        <v>119</v>
      </c>
      <c r="J20" s="16" t="s">
        <v>125</v>
      </c>
      <c r="K20" s="16" t="s">
        <v>126</v>
      </c>
      <c r="L20" s="19" t="s">
        <v>118</v>
      </c>
      <c r="M20" s="16" t="s">
        <v>198</v>
      </c>
      <c r="N20" s="16" t="s">
        <v>199</v>
      </c>
      <c r="O20" s="16" t="s">
        <v>193</v>
      </c>
      <c r="P20" s="56"/>
      <c r="Q20" s="57"/>
    </row>
    <row r="21" spans="1:17" ht="15">
      <c r="A21" s="20">
        <f t="shared" si="0"/>
        <v>8</v>
      </c>
      <c r="B21" s="60" t="s">
        <v>109</v>
      </c>
      <c r="C21" s="16"/>
      <c r="D21" s="16" t="s">
        <v>48</v>
      </c>
      <c r="E21" s="16" t="s">
        <v>110</v>
      </c>
      <c r="F21" s="17">
        <f t="shared" si="2"/>
        <v>833.3333333333334</v>
      </c>
      <c r="G21" s="18">
        <v>1000</v>
      </c>
      <c r="H21" s="17">
        <f t="shared" si="1"/>
        <v>184.3657817109145</v>
      </c>
      <c r="I21" s="16" t="s">
        <v>119</v>
      </c>
      <c r="J21" s="16" t="s">
        <v>125</v>
      </c>
      <c r="K21" s="16" t="s">
        <v>126</v>
      </c>
      <c r="L21" s="19" t="s">
        <v>118</v>
      </c>
      <c r="M21" s="16" t="s">
        <v>198</v>
      </c>
      <c r="N21" s="16" t="s">
        <v>199</v>
      </c>
      <c r="O21" s="16" t="s">
        <v>193</v>
      </c>
      <c r="P21" s="56"/>
      <c r="Q21" s="57"/>
    </row>
    <row r="22" spans="1:17" ht="15">
      <c r="A22" s="20">
        <f t="shared" si="0"/>
        <v>9</v>
      </c>
      <c r="B22" s="60" t="s">
        <v>51</v>
      </c>
      <c r="C22" s="16"/>
      <c r="D22" s="16" t="s">
        <v>48</v>
      </c>
      <c r="E22" s="16" t="s">
        <v>79</v>
      </c>
      <c r="F22" s="17">
        <f t="shared" si="2"/>
        <v>916.6666666666667</v>
      </c>
      <c r="G22" s="18">
        <v>1100</v>
      </c>
      <c r="H22" s="17">
        <f t="shared" si="1"/>
        <v>202.80235988200593</v>
      </c>
      <c r="I22" s="16" t="s">
        <v>119</v>
      </c>
      <c r="J22" s="16" t="s">
        <v>125</v>
      </c>
      <c r="K22" s="16" t="s">
        <v>126</v>
      </c>
      <c r="L22" s="19" t="s">
        <v>118</v>
      </c>
      <c r="M22" s="16" t="s">
        <v>198</v>
      </c>
      <c r="N22" s="16" t="s">
        <v>199</v>
      </c>
      <c r="O22" s="16" t="s">
        <v>193</v>
      </c>
      <c r="P22" s="56"/>
      <c r="Q22" s="57"/>
    </row>
    <row r="23" spans="1:17" ht="15">
      <c r="A23" s="20">
        <f t="shared" si="0"/>
        <v>10</v>
      </c>
      <c r="B23" s="60" t="s">
        <v>52</v>
      </c>
      <c r="C23" s="16" t="s">
        <v>163</v>
      </c>
      <c r="D23" s="16" t="s">
        <v>48</v>
      </c>
      <c r="E23" s="16" t="s">
        <v>80</v>
      </c>
      <c r="F23" s="17">
        <f t="shared" si="2"/>
        <v>1666.6666666666667</v>
      </c>
      <c r="G23" s="18">
        <v>2000</v>
      </c>
      <c r="H23" s="17">
        <f t="shared" si="1"/>
        <v>368.731563421829</v>
      </c>
      <c r="I23" s="16" t="s">
        <v>119</v>
      </c>
      <c r="J23" s="16" t="s">
        <v>125</v>
      </c>
      <c r="K23" s="16" t="s">
        <v>126</v>
      </c>
      <c r="L23" s="19" t="s">
        <v>118</v>
      </c>
      <c r="M23" s="16" t="s">
        <v>198</v>
      </c>
      <c r="N23" s="16" t="s">
        <v>199</v>
      </c>
      <c r="O23" s="16" t="s">
        <v>193</v>
      </c>
      <c r="P23" s="56"/>
      <c r="Q23" s="57"/>
    </row>
    <row r="24" spans="1:17" ht="15">
      <c r="A24" s="20">
        <f t="shared" si="0"/>
        <v>11</v>
      </c>
      <c r="B24" s="60" t="s">
        <v>53</v>
      </c>
      <c r="C24" s="16" t="s">
        <v>164</v>
      </c>
      <c r="D24" s="16" t="s">
        <v>48</v>
      </c>
      <c r="E24" s="16" t="s">
        <v>78</v>
      </c>
      <c r="F24" s="17">
        <f t="shared" si="2"/>
        <v>2500</v>
      </c>
      <c r="G24" s="18">
        <v>3000</v>
      </c>
      <c r="H24" s="17">
        <f t="shared" si="1"/>
        <v>553.0973451327434</v>
      </c>
      <c r="I24" s="16" t="s">
        <v>119</v>
      </c>
      <c r="J24" s="16" t="s">
        <v>125</v>
      </c>
      <c r="K24" s="16" t="s">
        <v>126</v>
      </c>
      <c r="L24" s="19" t="s">
        <v>118</v>
      </c>
      <c r="M24" s="16" t="s">
        <v>198</v>
      </c>
      <c r="N24" s="16" t="s">
        <v>199</v>
      </c>
      <c r="O24" s="16" t="s">
        <v>193</v>
      </c>
      <c r="P24" s="56"/>
      <c r="Q24" s="57"/>
    </row>
    <row r="25" spans="1:17" ht="15">
      <c r="A25" s="20">
        <f>A24+1</f>
        <v>12</v>
      </c>
      <c r="B25" s="16" t="s">
        <v>28</v>
      </c>
      <c r="C25" s="16" t="s">
        <v>139</v>
      </c>
      <c r="D25" s="16" t="s">
        <v>54</v>
      </c>
      <c r="E25" s="16" t="s">
        <v>81</v>
      </c>
      <c r="F25" s="17">
        <f t="shared" si="2"/>
        <v>833.3333333333334</v>
      </c>
      <c r="G25" s="18">
        <v>1000</v>
      </c>
      <c r="H25" s="17">
        <f t="shared" si="1"/>
        <v>184.3657817109145</v>
      </c>
      <c r="I25" s="16" t="s">
        <v>119</v>
      </c>
      <c r="J25" s="16" t="s">
        <v>125</v>
      </c>
      <c r="K25" s="16" t="s">
        <v>126</v>
      </c>
      <c r="L25" s="19" t="s">
        <v>118</v>
      </c>
      <c r="M25" s="16" t="s">
        <v>198</v>
      </c>
      <c r="N25" s="16" t="s">
        <v>199</v>
      </c>
      <c r="O25" s="16" t="s">
        <v>193</v>
      </c>
      <c r="P25" s="56"/>
      <c r="Q25" s="57"/>
    </row>
    <row r="26" spans="1:17" ht="15">
      <c r="A26" s="20">
        <f>A25+1</f>
        <v>13</v>
      </c>
      <c r="B26" s="16" t="s">
        <v>17</v>
      </c>
      <c r="C26" s="16" t="s">
        <v>145</v>
      </c>
      <c r="D26" s="16" t="s">
        <v>59</v>
      </c>
      <c r="E26" s="16" t="s">
        <v>88</v>
      </c>
      <c r="F26" s="17">
        <f aca="true" t="shared" si="3" ref="F26:F35">G26/1.2</f>
        <v>2083.3333333333335</v>
      </c>
      <c r="G26" s="18">
        <v>2500</v>
      </c>
      <c r="H26" s="17">
        <f t="shared" si="1"/>
        <v>460.9144542772862</v>
      </c>
      <c r="I26" s="16" t="s">
        <v>119</v>
      </c>
      <c r="J26" s="16" t="s">
        <v>125</v>
      </c>
      <c r="K26" s="16" t="s">
        <v>126</v>
      </c>
      <c r="L26" s="19" t="s">
        <v>118</v>
      </c>
      <c r="M26" s="16" t="s">
        <v>198</v>
      </c>
      <c r="N26" s="16" t="s">
        <v>199</v>
      </c>
      <c r="O26" s="16" t="s">
        <v>193</v>
      </c>
      <c r="P26" s="56"/>
      <c r="Q26" s="57"/>
    </row>
    <row r="27" spans="1:17" ht="15">
      <c r="A27" s="20">
        <f t="shared" si="0"/>
        <v>14</v>
      </c>
      <c r="B27" s="16" t="s">
        <v>18</v>
      </c>
      <c r="C27" s="16" t="s">
        <v>146</v>
      </c>
      <c r="D27" s="16" t="s">
        <v>59</v>
      </c>
      <c r="E27" s="16" t="s">
        <v>89</v>
      </c>
      <c r="F27" s="17">
        <f t="shared" si="3"/>
        <v>2083.3333333333335</v>
      </c>
      <c r="G27" s="18">
        <v>2500</v>
      </c>
      <c r="H27" s="17">
        <f t="shared" si="1"/>
        <v>460.9144542772862</v>
      </c>
      <c r="I27" s="16" t="s">
        <v>119</v>
      </c>
      <c r="J27" s="16" t="s">
        <v>125</v>
      </c>
      <c r="K27" s="16" t="s">
        <v>126</v>
      </c>
      <c r="L27" s="19" t="s">
        <v>118</v>
      </c>
      <c r="M27" s="16" t="s">
        <v>198</v>
      </c>
      <c r="N27" s="16" t="s">
        <v>199</v>
      </c>
      <c r="O27" s="16" t="s">
        <v>193</v>
      </c>
      <c r="P27" s="56"/>
      <c r="Q27" s="57"/>
    </row>
    <row r="28" spans="1:17" ht="15">
      <c r="A28" s="20">
        <f>A27+1</f>
        <v>15</v>
      </c>
      <c r="B28" s="16" t="s">
        <v>21</v>
      </c>
      <c r="C28" s="16" t="s">
        <v>175</v>
      </c>
      <c r="D28" s="16" t="s">
        <v>60</v>
      </c>
      <c r="E28" s="16" t="s">
        <v>90</v>
      </c>
      <c r="F28" s="17">
        <f t="shared" si="3"/>
        <v>1833.3333333333335</v>
      </c>
      <c r="G28" s="18">
        <v>2200</v>
      </c>
      <c r="H28" s="17">
        <f t="shared" si="1"/>
        <v>405.60471976401186</v>
      </c>
      <c r="I28" s="16" t="s">
        <v>119</v>
      </c>
      <c r="J28" s="16" t="s">
        <v>125</v>
      </c>
      <c r="K28" s="16" t="s">
        <v>125</v>
      </c>
      <c r="L28" s="19" t="s">
        <v>118</v>
      </c>
      <c r="M28" s="16" t="s">
        <v>198</v>
      </c>
      <c r="N28" s="16" t="s">
        <v>199</v>
      </c>
      <c r="O28" s="16" t="s">
        <v>193</v>
      </c>
      <c r="P28" s="56"/>
      <c r="Q28" s="57"/>
    </row>
    <row r="29" spans="1:17" ht="15">
      <c r="A29" s="20">
        <f t="shared" si="0"/>
        <v>16</v>
      </c>
      <c r="B29" s="16" t="s">
        <v>27</v>
      </c>
      <c r="C29" s="16" t="s">
        <v>147</v>
      </c>
      <c r="D29" s="16" t="s">
        <v>61</v>
      </c>
      <c r="E29" s="16" t="s">
        <v>91</v>
      </c>
      <c r="F29" s="17">
        <f t="shared" si="3"/>
        <v>2500</v>
      </c>
      <c r="G29" s="18">
        <v>3000</v>
      </c>
      <c r="H29" s="17">
        <f t="shared" si="1"/>
        <v>553.0973451327434</v>
      </c>
      <c r="I29" s="16" t="s">
        <v>119</v>
      </c>
      <c r="J29" s="16" t="s">
        <v>125</v>
      </c>
      <c r="K29" s="16" t="s">
        <v>125</v>
      </c>
      <c r="L29" s="19" t="s">
        <v>118</v>
      </c>
      <c r="M29" s="16" t="s">
        <v>198</v>
      </c>
      <c r="N29" s="16" t="s">
        <v>199</v>
      </c>
      <c r="O29" s="16" t="s">
        <v>193</v>
      </c>
      <c r="P29" s="56"/>
      <c r="Q29" s="57"/>
    </row>
    <row r="30" spans="1:17" ht="15">
      <c r="A30" s="20">
        <f t="shared" si="0"/>
        <v>17</v>
      </c>
      <c r="B30" s="16" t="s">
        <v>132</v>
      </c>
      <c r="C30" s="16" t="s">
        <v>150</v>
      </c>
      <c r="D30" s="16" t="s">
        <v>61</v>
      </c>
      <c r="E30" s="16" t="s">
        <v>111</v>
      </c>
      <c r="F30" s="17">
        <f t="shared" si="3"/>
        <v>666.6666666666667</v>
      </c>
      <c r="G30" s="18">
        <v>800</v>
      </c>
      <c r="H30" s="17">
        <f t="shared" si="1"/>
        <v>147.49262536873158</v>
      </c>
      <c r="I30" s="16" t="s">
        <v>119</v>
      </c>
      <c r="J30" s="16" t="s">
        <v>125</v>
      </c>
      <c r="K30" s="16" t="s">
        <v>126</v>
      </c>
      <c r="L30" s="19" t="s">
        <v>118</v>
      </c>
      <c r="M30" s="16" t="s">
        <v>198</v>
      </c>
      <c r="N30" s="16" t="s">
        <v>199</v>
      </c>
      <c r="O30" s="16" t="s">
        <v>193</v>
      </c>
      <c r="P30" s="56"/>
      <c r="Q30" s="57"/>
    </row>
    <row r="31" spans="1:17" ht="15">
      <c r="A31" s="20">
        <f>A30+1</f>
        <v>18</v>
      </c>
      <c r="B31" s="16" t="s">
        <v>24</v>
      </c>
      <c r="C31" s="16"/>
      <c r="D31" s="16" t="s">
        <v>68</v>
      </c>
      <c r="E31" s="16" t="s">
        <v>105</v>
      </c>
      <c r="F31" s="17">
        <f t="shared" si="3"/>
        <v>833.3333333333334</v>
      </c>
      <c r="G31" s="18">
        <v>1000</v>
      </c>
      <c r="H31" s="17">
        <f t="shared" si="1"/>
        <v>184.3657817109145</v>
      </c>
      <c r="I31" s="16" t="s">
        <v>119</v>
      </c>
      <c r="J31" s="16" t="s">
        <v>125</v>
      </c>
      <c r="K31" s="16" t="s">
        <v>126</v>
      </c>
      <c r="L31" s="19" t="s">
        <v>118</v>
      </c>
      <c r="M31" s="16" t="s">
        <v>198</v>
      </c>
      <c r="N31" s="16" t="s">
        <v>199</v>
      </c>
      <c r="O31" s="16" t="s">
        <v>193</v>
      </c>
      <c r="P31" s="56"/>
      <c r="Q31" s="57"/>
    </row>
    <row r="32" spans="1:17" ht="15">
      <c r="A32" s="20">
        <f t="shared" si="0"/>
        <v>19</v>
      </c>
      <c r="B32" s="16" t="s">
        <v>26</v>
      </c>
      <c r="C32" s="16"/>
      <c r="D32" s="16" t="s">
        <v>69</v>
      </c>
      <c r="E32" s="16" t="s">
        <v>106</v>
      </c>
      <c r="F32" s="17">
        <f t="shared" si="3"/>
        <v>7083.333333333334</v>
      </c>
      <c r="G32" s="18">
        <v>8500</v>
      </c>
      <c r="H32" s="17">
        <f t="shared" si="1"/>
        <v>1567.109144542773</v>
      </c>
      <c r="I32" s="16" t="s">
        <v>119</v>
      </c>
      <c r="J32" s="16" t="s">
        <v>125</v>
      </c>
      <c r="K32" s="16" t="s">
        <v>126</v>
      </c>
      <c r="L32" s="19" t="s">
        <v>118</v>
      </c>
      <c r="M32" s="16" t="s">
        <v>198</v>
      </c>
      <c r="N32" s="16" t="s">
        <v>199</v>
      </c>
      <c r="O32" s="16" t="s">
        <v>193</v>
      </c>
      <c r="P32" s="56"/>
      <c r="Q32" s="57"/>
    </row>
    <row r="33" spans="1:17" ht="15">
      <c r="A33" s="20">
        <f t="shared" si="0"/>
        <v>20</v>
      </c>
      <c r="B33" s="16" t="s">
        <v>70</v>
      </c>
      <c r="C33" s="16"/>
      <c r="D33" s="16" t="s">
        <v>68</v>
      </c>
      <c r="E33" s="16" t="s">
        <v>107</v>
      </c>
      <c r="F33" s="17">
        <f t="shared" si="3"/>
        <v>2500</v>
      </c>
      <c r="G33" s="18">
        <v>3000</v>
      </c>
      <c r="H33" s="17">
        <f t="shared" si="1"/>
        <v>553.0973451327434</v>
      </c>
      <c r="I33" s="16" t="s">
        <v>119</v>
      </c>
      <c r="J33" s="16" t="s">
        <v>125</v>
      </c>
      <c r="K33" s="16" t="s">
        <v>126</v>
      </c>
      <c r="L33" s="19" t="s">
        <v>118</v>
      </c>
      <c r="M33" s="16" t="s">
        <v>198</v>
      </c>
      <c r="N33" s="16" t="s">
        <v>199</v>
      </c>
      <c r="O33" s="16" t="s">
        <v>193</v>
      </c>
      <c r="P33" s="56"/>
      <c r="Q33" s="57"/>
    </row>
    <row r="34" spans="1:17" ht="15">
      <c r="A34" s="20">
        <f t="shared" si="0"/>
        <v>21</v>
      </c>
      <c r="B34" s="36" t="s">
        <v>171</v>
      </c>
      <c r="C34" s="36"/>
      <c r="D34" s="37" t="s">
        <v>68</v>
      </c>
      <c r="E34" s="37" t="s">
        <v>130</v>
      </c>
      <c r="F34" s="17">
        <f t="shared" si="3"/>
        <v>7916.666666666667</v>
      </c>
      <c r="G34" s="38">
        <v>9500</v>
      </c>
      <c r="H34" s="17">
        <f t="shared" si="1"/>
        <v>1751.4749262536875</v>
      </c>
      <c r="I34" s="37" t="s">
        <v>119</v>
      </c>
      <c r="J34" s="37" t="s">
        <v>131</v>
      </c>
      <c r="K34" s="37" t="s">
        <v>126</v>
      </c>
      <c r="L34" s="39" t="s">
        <v>118</v>
      </c>
      <c r="M34" s="16" t="s">
        <v>198</v>
      </c>
      <c r="N34" s="16" t="s">
        <v>199</v>
      </c>
      <c r="O34" s="16" t="s">
        <v>193</v>
      </c>
      <c r="P34" s="56"/>
      <c r="Q34" s="57"/>
    </row>
    <row r="35" spans="1:17" ht="15">
      <c r="A35" s="20">
        <f>A34+1</f>
        <v>22</v>
      </c>
      <c r="B35" s="16" t="s">
        <v>71</v>
      </c>
      <c r="C35" s="16"/>
      <c r="D35" s="40">
        <v>20.11</v>
      </c>
      <c r="E35" s="16" t="s">
        <v>72</v>
      </c>
      <c r="F35" s="17">
        <f t="shared" si="3"/>
        <v>1250</v>
      </c>
      <c r="G35" s="18">
        <v>1500</v>
      </c>
      <c r="H35" s="17">
        <f t="shared" si="1"/>
        <v>276.5486725663717</v>
      </c>
      <c r="I35" s="16" t="s">
        <v>119</v>
      </c>
      <c r="J35" s="16" t="s">
        <v>125</v>
      </c>
      <c r="K35" s="16" t="s">
        <v>126</v>
      </c>
      <c r="L35" s="19" t="s">
        <v>118</v>
      </c>
      <c r="M35" s="20" t="s">
        <v>199</v>
      </c>
      <c r="N35" s="16" t="s">
        <v>199</v>
      </c>
      <c r="O35" s="16" t="s">
        <v>193</v>
      </c>
      <c r="P35" s="56"/>
      <c r="Q35" s="57"/>
    </row>
    <row r="36" spans="1:17" ht="15">
      <c r="A36" s="16"/>
      <c r="B36" s="16" t="s">
        <v>185</v>
      </c>
      <c r="C36" s="16"/>
      <c r="D36" s="16"/>
      <c r="E36" s="16"/>
      <c r="F36" s="17"/>
      <c r="G36" s="18">
        <f>SUM(G13:G35)</f>
        <v>80500</v>
      </c>
      <c r="H36" s="17"/>
      <c r="I36" s="16"/>
      <c r="J36" s="16"/>
      <c r="K36" s="16"/>
      <c r="L36" s="19"/>
      <c r="M36" s="16"/>
      <c r="N36" s="16"/>
      <c r="O36" s="16"/>
      <c r="P36" s="56"/>
      <c r="Q36" s="57"/>
    </row>
    <row r="37" spans="1:17" ht="15">
      <c r="A37" s="24"/>
      <c r="B37" s="20"/>
      <c r="C37" s="23"/>
      <c r="D37" s="23"/>
      <c r="E37" s="20"/>
      <c r="F37" s="21"/>
      <c r="G37" s="22"/>
      <c r="H37" s="21"/>
      <c r="I37" s="20"/>
      <c r="J37" s="20"/>
      <c r="K37" s="20"/>
      <c r="L37" s="24"/>
      <c r="M37" s="20"/>
      <c r="N37" s="20"/>
      <c r="O37" s="20"/>
      <c r="P37" s="56"/>
      <c r="Q37" s="57"/>
    </row>
    <row r="38" spans="1:17" ht="15">
      <c r="A38" s="9"/>
      <c r="B38" s="10"/>
      <c r="C38" s="50"/>
      <c r="D38" s="70" t="s">
        <v>1</v>
      </c>
      <c r="E38" s="71" t="s">
        <v>3</v>
      </c>
      <c r="F38" s="71" t="s">
        <v>4</v>
      </c>
      <c r="G38" s="72" t="s">
        <v>112</v>
      </c>
      <c r="H38" s="71" t="s">
        <v>7</v>
      </c>
      <c r="I38" s="71" t="s">
        <v>8</v>
      </c>
      <c r="J38" s="71" t="s">
        <v>10</v>
      </c>
      <c r="K38" s="71" t="s">
        <v>10</v>
      </c>
      <c r="L38" s="73" t="s">
        <v>12</v>
      </c>
      <c r="M38" s="71" t="s">
        <v>10</v>
      </c>
      <c r="N38" s="71" t="s">
        <v>10</v>
      </c>
      <c r="O38" s="71" t="s">
        <v>12</v>
      </c>
      <c r="P38" s="56"/>
      <c r="Q38" s="57"/>
    </row>
    <row r="39" spans="1:17" ht="26.25">
      <c r="A39" s="85" t="s">
        <v>0</v>
      </c>
      <c r="B39" s="75" t="s">
        <v>190</v>
      </c>
      <c r="C39" s="76" t="s">
        <v>149</v>
      </c>
      <c r="D39" s="77" t="s">
        <v>2</v>
      </c>
      <c r="E39" s="78"/>
      <c r="F39" s="78" t="s">
        <v>5</v>
      </c>
      <c r="G39" s="78" t="s">
        <v>113</v>
      </c>
      <c r="H39" s="78" t="s">
        <v>44</v>
      </c>
      <c r="I39" s="78" t="s">
        <v>9</v>
      </c>
      <c r="J39" s="78" t="s">
        <v>45</v>
      </c>
      <c r="K39" s="78" t="s">
        <v>47</v>
      </c>
      <c r="L39" s="79" t="s">
        <v>13</v>
      </c>
      <c r="M39" s="78" t="s">
        <v>45</v>
      </c>
      <c r="N39" s="78" t="s">
        <v>47</v>
      </c>
      <c r="O39" s="78" t="s">
        <v>13</v>
      </c>
      <c r="P39" s="56"/>
      <c r="Q39" s="57"/>
    </row>
    <row r="40" spans="1:17" ht="15">
      <c r="A40" s="74"/>
      <c r="B40" s="75"/>
      <c r="C40" s="76"/>
      <c r="D40" s="77"/>
      <c r="E40" s="78"/>
      <c r="F40" s="78" t="s">
        <v>6</v>
      </c>
      <c r="G40" s="89">
        <f>SUM(G14:G38)</f>
        <v>161000</v>
      </c>
      <c r="H40" s="78" t="s">
        <v>197</v>
      </c>
      <c r="I40" s="78"/>
      <c r="J40" s="78" t="s">
        <v>11</v>
      </c>
      <c r="K40" s="78" t="s">
        <v>11</v>
      </c>
      <c r="L40" s="79" t="s">
        <v>14</v>
      </c>
      <c r="M40" s="78" t="s">
        <v>11</v>
      </c>
      <c r="N40" s="78" t="s">
        <v>11</v>
      </c>
      <c r="O40" s="78" t="s">
        <v>14</v>
      </c>
      <c r="P40" s="56"/>
      <c r="Q40" s="57"/>
    </row>
    <row r="41" spans="1:17" ht="15">
      <c r="A41" s="80"/>
      <c r="B41" s="11"/>
      <c r="C41" s="51"/>
      <c r="D41" s="81"/>
      <c r="E41" s="82"/>
      <c r="F41" s="83">
        <v>0.2</v>
      </c>
      <c r="G41" s="82"/>
      <c r="H41" s="82" t="s">
        <v>174</v>
      </c>
      <c r="I41" s="82"/>
      <c r="J41" s="82" t="s">
        <v>46</v>
      </c>
      <c r="K41" s="82" t="s">
        <v>46</v>
      </c>
      <c r="L41" s="84" t="s">
        <v>15</v>
      </c>
      <c r="M41" s="82" t="s">
        <v>46</v>
      </c>
      <c r="N41" s="82" t="s">
        <v>46</v>
      </c>
      <c r="O41" s="82" t="s">
        <v>15</v>
      </c>
      <c r="P41" s="56"/>
      <c r="Q41" s="57"/>
    </row>
    <row r="42" spans="1:17" ht="15">
      <c r="A42" s="16">
        <v>12</v>
      </c>
      <c r="B42" s="16" t="s">
        <v>82</v>
      </c>
      <c r="C42" s="16" t="s">
        <v>140</v>
      </c>
      <c r="D42" s="16" t="s">
        <v>55</v>
      </c>
      <c r="E42" s="16" t="s">
        <v>83</v>
      </c>
      <c r="F42" s="17">
        <f aca="true" t="shared" si="4" ref="F42:F51">G42/1.2</f>
        <v>28333.333333333336</v>
      </c>
      <c r="G42" s="18">
        <v>34000</v>
      </c>
      <c r="H42" s="17">
        <f aca="true" t="shared" si="5" ref="H42:H51">F42/4.52</f>
        <v>6268.436578171092</v>
      </c>
      <c r="I42" s="16" t="s">
        <v>120</v>
      </c>
      <c r="J42" s="16" t="s">
        <v>125</v>
      </c>
      <c r="K42" s="16" t="s">
        <v>125</v>
      </c>
      <c r="L42" s="19" t="s">
        <v>118</v>
      </c>
      <c r="M42" s="16" t="s">
        <v>198</v>
      </c>
      <c r="N42" s="16" t="s">
        <v>199</v>
      </c>
      <c r="O42" s="16" t="s">
        <v>193</v>
      </c>
      <c r="P42" s="56"/>
      <c r="Q42" s="57"/>
    </row>
    <row r="43" spans="1:17" ht="15">
      <c r="A43" s="16">
        <f>A42+1</f>
        <v>13</v>
      </c>
      <c r="B43" s="16" t="s">
        <v>16</v>
      </c>
      <c r="C43" s="16" t="s">
        <v>141</v>
      </c>
      <c r="D43" s="16" t="s">
        <v>55</v>
      </c>
      <c r="E43" s="16" t="s">
        <v>84</v>
      </c>
      <c r="F43" s="17">
        <f t="shared" si="4"/>
        <v>25833.333333333336</v>
      </c>
      <c r="G43" s="18">
        <v>31000</v>
      </c>
      <c r="H43" s="17">
        <f t="shared" si="5"/>
        <v>5715.339233038349</v>
      </c>
      <c r="I43" s="16" t="s">
        <v>120</v>
      </c>
      <c r="J43" s="16" t="s">
        <v>125</v>
      </c>
      <c r="K43" s="16" t="s">
        <v>125</v>
      </c>
      <c r="L43" s="19" t="s">
        <v>118</v>
      </c>
      <c r="M43" s="16" t="s">
        <v>198</v>
      </c>
      <c r="N43" s="16" t="s">
        <v>199</v>
      </c>
      <c r="O43" s="16" t="s">
        <v>193</v>
      </c>
      <c r="P43" s="56"/>
      <c r="Q43" s="57"/>
    </row>
    <row r="44" spans="1:17" ht="15">
      <c r="A44" s="16">
        <f>A43+1</f>
        <v>14</v>
      </c>
      <c r="B44" s="16" t="s">
        <v>19</v>
      </c>
      <c r="C44" s="16" t="s">
        <v>142</v>
      </c>
      <c r="D44" s="16" t="s">
        <v>58</v>
      </c>
      <c r="E44" s="16" t="s">
        <v>85</v>
      </c>
      <c r="F44" s="17">
        <f t="shared" si="4"/>
        <v>2916.666666666667</v>
      </c>
      <c r="G44" s="18">
        <v>3500</v>
      </c>
      <c r="H44" s="17">
        <f t="shared" si="5"/>
        <v>645.2802359882007</v>
      </c>
      <c r="I44" s="16" t="s">
        <v>119</v>
      </c>
      <c r="J44" s="16" t="s">
        <v>125</v>
      </c>
      <c r="K44" s="16" t="s">
        <v>125</v>
      </c>
      <c r="L44" s="19" t="s">
        <v>118</v>
      </c>
      <c r="M44" s="16" t="s">
        <v>198</v>
      </c>
      <c r="N44" s="16" t="s">
        <v>199</v>
      </c>
      <c r="O44" s="16" t="s">
        <v>193</v>
      </c>
      <c r="P44" s="56"/>
      <c r="Q44" s="57"/>
    </row>
    <row r="45" spans="1:17" ht="15">
      <c r="A45" s="16">
        <f aca="true" t="shared" si="6" ref="A45:A69">A44+1</f>
        <v>15</v>
      </c>
      <c r="B45" s="16" t="s">
        <v>57</v>
      </c>
      <c r="C45" s="16" t="s">
        <v>143</v>
      </c>
      <c r="D45" s="16" t="s">
        <v>58</v>
      </c>
      <c r="E45" s="16" t="s">
        <v>86</v>
      </c>
      <c r="F45" s="17">
        <f t="shared" si="4"/>
        <v>1250</v>
      </c>
      <c r="G45" s="18">
        <v>1500</v>
      </c>
      <c r="H45" s="17">
        <f t="shared" si="5"/>
        <v>276.5486725663717</v>
      </c>
      <c r="I45" s="16" t="s">
        <v>120</v>
      </c>
      <c r="J45" s="16" t="s">
        <v>125</v>
      </c>
      <c r="K45" s="16" t="s">
        <v>125</v>
      </c>
      <c r="L45" s="19" t="s">
        <v>118</v>
      </c>
      <c r="M45" s="16" t="s">
        <v>198</v>
      </c>
      <c r="N45" s="16" t="s">
        <v>199</v>
      </c>
      <c r="O45" s="16" t="s">
        <v>193</v>
      </c>
      <c r="P45" s="56"/>
      <c r="Q45" s="57"/>
    </row>
    <row r="46" spans="1:17" ht="15">
      <c r="A46" s="16">
        <f t="shared" si="6"/>
        <v>16</v>
      </c>
      <c r="B46" s="16" t="s">
        <v>56</v>
      </c>
      <c r="C46" s="16" t="s">
        <v>144</v>
      </c>
      <c r="D46" s="16" t="s">
        <v>58</v>
      </c>
      <c r="E46" s="16" t="s">
        <v>87</v>
      </c>
      <c r="F46" s="17">
        <f t="shared" si="4"/>
        <v>833.3333333333334</v>
      </c>
      <c r="G46" s="18">
        <v>1000</v>
      </c>
      <c r="H46" s="17">
        <f t="shared" si="5"/>
        <v>184.3657817109145</v>
      </c>
      <c r="I46" s="16" t="s">
        <v>119</v>
      </c>
      <c r="J46" s="16" t="s">
        <v>125</v>
      </c>
      <c r="K46" s="16" t="s">
        <v>125</v>
      </c>
      <c r="L46" s="19" t="s">
        <v>118</v>
      </c>
      <c r="M46" s="16" t="s">
        <v>198</v>
      </c>
      <c r="N46" s="16" t="s">
        <v>199</v>
      </c>
      <c r="O46" s="16" t="s">
        <v>193</v>
      </c>
      <c r="P46" s="56"/>
      <c r="Q46" s="57"/>
    </row>
    <row r="47" spans="1:17" ht="15">
      <c r="A47" s="16">
        <f>A46+1</f>
        <v>17</v>
      </c>
      <c r="B47" s="16" t="s">
        <v>35</v>
      </c>
      <c r="C47" s="16" t="s">
        <v>151</v>
      </c>
      <c r="D47" s="16" t="s">
        <v>62</v>
      </c>
      <c r="E47" s="16" t="s">
        <v>92</v>
      </c>
      <c r="F47" s="17">
        <f t="shared" si="4"/>
        <v>5000</v>
      </c>
      <c r="G47" s="18">
        <f>500*12</f>
        <v>6000</v>
      </c>
      <c r="H47" s="17">
        <f t="shared" si="5"/>
        <v>1106.1946902654868</v>
      </c>
      <c r="I47" s="16" t="s">
        <v>119</v>
      </c>
      <c r="J47" s="16" t="s">
        <v>125</v>
      </c>
      <c r="K47" s="16" t="s">
        <v>125</v>
      </c>
      <c r="L47" s="19" t="s">
        <v>118</v>
      </c>
      <c r="M47" s="16" t="s">
        <v>198</v>
      </c>
      <c r="N47" s="16" t="s">
        <v>199</v>
      </c>
      <c r="O47" s="16" t="s">
        <v>193</v>
      </c>
      <c r="P47" s="56"/>
      <c r="Q47" s="57"/>
    </row>
    <row r="48" spans="1:17" ht="15">
      <c r="A48" s="16">
        <f t="shared" si="6"/>
        <v>18</v>
      </c>
      <c r="B48" s="16" t="s">
        <v>36</v>
      </c>
      <c r="C48" s="16" t="s">
        <v>152</v>
      </c>
      <c r="D48" s="16" t="s">
        <v>62</v>
      </c>
      <c r="E48" s="16" t="s">
        <v>93</v>
      </c>
      <c r="F48" s="17">
        <f t="shared" si="4"/>
        <v>6666.666666666667</v>
      </c>
      <c r="G48" s="18">
        <v>8000</v>
      </c>
      <c r="H48" s="17">
        <f t="shared" si="5"/>
        <v>1474.926253687316</v>
      </c>
      <c r="I48" s="16" t="s">
        <v>119</v>
      </c>
      <c r="J48" s="16" t="s">
        <v>125</v>
      </c>
      <c r="K48" s="16" t="s">
        <v>125</v>
      </c>
      <c r="L48" s="19" t="s">
        <v>118</v>
      </c>
      <c r="M48" s="16" t="s">
        <v>198</v>
      </c>
      <c r="N48" s="16" t="s">
        <v>199</v>
      </c>
      <c r="O48" s="16" t="s">
        <v>193</v>
      </c>
      <c r="P48" s="56"/>
      <c r="Q48" s="57"/>
    </row>
    <row r="49" spans="1:17" ht="15">
      <c r="A49" s="16">
        <f t="shared" si="6"/>
        <v>19</v>
      </c>
      <c r="B49" s="16" t="s">
        <v>37</v>
      </c>
      <c r="C49" s="16" t="s">
        <v>153</v>
      </c>
      <c r="D49" s="16" t="s">
        <v>62</v>
      </c>
      <c r="E49" s="16" t="s">
        <v>94</v>
      </c>
      <c r="F49" s="17">
        <f t="shared" si="4"/>
        <v>15000</v>
      </c>
      <c r="G49" s="18">
        <f>(850+650)*12</f>
        <v>18000</v>
      </c>
      <c r="H49" s="17">
        <f t="shared" si="5"/>
        <v>3318.5840707964603</v>
      </c>
      <c r="I49" s="16" t="s">
        <v>119</v>
      </c>
      <c r="J49" s="16" t="s">
        <v>125</v>
      </c>
      <c r="K49" s="16" t="s">
        <v>125</v>
      </c>
      <c r="L49" s="19" t="s">
        <v>118</v>
      </c>
      <c r="M49" s="16" t="s">
        <v>198</v>
      </c>
      <c r="N49" s="16" t="s">
        <v>199</v>
      </c>
      <c r="O49" s="16" t="s">
        <v>193</v>
      </c>
      <c r="P49" s="56"/>
      <c r="Q49" s="57"/>
    </row>
    <row r="50" spans="1:17" ht="15">
      <c r="A50" s="16">
        <f>A49+1</f>
        <v>20</v>
      </c>
      <c r="B50" s="16" t="s">
        <v>29</v>
      </c>
      <c r="C50" s="16" t="s">
        <v>154</v>
      </c>
      <c r="D50" s="16" t="s">
        <v>64</v>
      </c>
      <c r="E50" s="16" t="s">
        <v>95</v>
      </c>
      <c r="F50" s="17">
        <f t="shared" si="4"/>
        <v>4166.666666666667</v>
      </c>
      <c r="G50" s="18">
        <v>5000</v>
      </c>
      <c r="H50" s="17">
        <f t="shared" si="5"/>
        <v>921.8289085545724</v>
      </c>
      <c r="I50" s="16" t="s">
        <v>119</v>
      </c>
      <c r="J50" s="16" t="s">
        <v>125</v>
      </c>
      <c r="K50" s="16" t="s">
        <v>125</v>
      </c>
      <c r="L50" s="19" t="s">
        <v>118</v>
      </c>
      <c r="M50" s="16" t="s">
        <v>198</v>
      </c>
      <c r="N50" s="16" t="s">
        <v>199</v>
      </c>
      <c r="O50" s="16" t="s">
        <v>193</v>
      </c>
      <c r="P50" s="56"/>
      <c r="Q50" s="57"/>
    </row>
    <row r="51" spans="1:17" ht="15">
      <c r="A51" s="16">
        <f t="shared" si="6"/>
        <v>21</v>
      </c>
      <c r="B51" s="16" t="s">
        <v>63</v>
      </c>
      <c r="C51" s="16" t="s">
        <v>155</v>
      </c>
      <c r="D51" s="16" t="s">
        <v>64</v>
      </c>
      <c r="E51" s="16" t="s">
        <v>96</v>
      </c>
      <c r="F51" s="17">
        <f t="shared" si="4"/>
        <v>2500</v>
      </c>
      <c r="G51" s="18">
        <v>3000</v>
      </c>
      <c r="H51" s="17">
        <f t="shared" si="5"/>
        <v>553.0973451327434</v>
      </c>
      <c r="I51" s="16" t="s">
        <v>119</v>
      </c>
      <c r="J51" s="16" t="s">
        <v>125</v>
      </c>
      <c r="K51" s="16" t="s">
        <v>125</v>
      </c>
      <c r="L51" s="16" t="s">
        <v>118</v>
      </c>
      <c r="M51" s="16" t="s">
        <v>198</v>
      </c>
      <c r="N51" s="16" t="s">
        <v>199</v>
      </c>
      <c r="O51" s="16" t="s">
        <v>193</v>
      </c>
      <c r="P51" s="56"/>
      <c r="Q51" s="57"/>
    </row>
    <row r="52" spans="1:17" ht="15">
      <c r="A52" s="16">
        <f t="shared" si="6"/>
        <v>22</v>
      </c>
      <c r="B52" s="23" t="s">
        <v>31</v>
      </c>
      <c r="C52" s="23" t="s">
        <v>155</v>
      </c>
      <c r="D52" s="16"/>
      <c r="E52" s="16"/>
      <c r="F52" s="17"/>
      <c r="G52" s="18"/>
      <c r="H52" s="17"/>
      <c r="I52" s="16"/>
      <c r="J52" s="16"/>
      <c r="K52" s="16"/>
      <c r="L52" s="16"/>
      <c r="M52" s="16"/>
      <c r="N52" s="16"/>
      <c r="O52" s="16" t="s">
        <v>193</v>
      </c>
      <c r="P52" s="56"/>
      <c r="Q52" s="57"/>
    </row>
    <row r="53" spans="1:17" ht="15">
      <c r="A53" s="16">
        <f t="shared" si="6"/>
        <v>23</v>
      </c>
      <c r="B53" s="34" t="s">
        <v>30</v>
      </c>
      <c r="C53" s="34"/>
      <c r="D53" s="16" t="s">
        <v>64</v>
      </c>
      <c r="E53" s="16" t="s">
        <v>97</v>
      </c>
      <c r="F53" s="17">
        <f>G53/1.2</f>
        <v>416.6666666666667</v>
      </c>
      <c r="G53" s="18">
        <v>500</v>
      </c>
      <c r="H53" s="17">
        <f>F53/4.52</f>
        <v>92.18289085545725</v>
      </c>
      <c r="I53" s="16" t="s">
        <v>119</v>
      </c>
      <c r="J53" s="16" t="s">
        <v>125</v>
      </c>
      <c r="K53" s="16" t="s">
        <v>125</v>
      </c>
      <c r="L53" s="16" t="s">
        <v>118</v>
      </c>
      <c r="M53" s="16" t="s">
        <v>198</v>
      </c>
      <c r="N53" s="16" t="s">
        <v>199</v>
      </c>
      <c r="O53" s="16" t="s">
        <v>193</v>
      </c>
      <c r="P53" s="56"/>
      <c r="Q53" s="57"/>
    </row>
    <row r="54" spans="1:17" ht="15">
      <c r="A54" s="16">
        <f t="shared" si="6"/>
        <v>24</v>
      </c>
      <c r="B54" s="20" t="s">
        <v>38</v>
      </c>
      <c r="C54" s="20" t="s">
        <v>156</v>
      </c>
      <c r="D54" s="16" t="s">
        <v>64</v>
      </c>
      <c r="E54" s="16" t="s">
        <v>98</v>
      </c>
      <c r="F54" s="17">
        <f>G54/1.2</f>
        <v>4333.333333333334</v>
      </c>
      <c r="G54" s="18">
        <f>(500*3)+1200+1500+1000</f>
        <v>5200</v>
      </c>
      <c r="H54" s="17">
        <f>F54/4.52</f>
        <v>958.7020648967554</v>
      </c>
      <c r="I54" s="16" t="s">
        <v>119</v>
      </c>
      <c r="J54" s="16" t="s">
        <v>125</v>
      </c>
      <c r="K54" s="40" t="s">
        <v>127</v>
      </c>
      <c r="L54" s="16" t="s">
        <v>118</v>
      </c>
      <c r="M54" s="16" t="s">
        <v>198</v>
      </c>
      <c r="N54" s="16" t="s">
        <v>199</v>
      </c>
      <c r="O54" s="16" t="s">
        <v>193</v>
      </c>
      <c r="P54" s="56"/>
      <c r="Q54" s="57"/>
    </row>
    <row r="55" spans="1:17" ht="15">
      <c r="A55" s="16">
        <f t="shared" si="6"/>
        <v>25</v>
      </c>
      <c r="B55" s="23" t="s">
        <v>136</v>
      </c>
      <c r="C55" s="23" t="s">
        <v>154</v>
      </c>
      <c r="D55" s="16" t="s">
        <v>64</v>
      </c>
      <c r="E55" s="16" t="s">
        <v>135</v>
      </c>
      <c r="F55" s="17">
        <f>G55/1.2</f>
        <v>1083.3333333333335</v>
      </c>
      <c r="G55" s="18">
        <v>1300</v>
      </c>
      <c r="H55" s="17">
        <f>F55/4.52</f>
        <v>239.67551622418884</v>
      </c>
      <c r="I55" s="16" t="s">
        <v>119</v>
      </c>
      <c r="J55" s="16"/>
      <c r="K55" s="40"/>
      <c r="L55" s="16"/>
      <c r="M55" s="16" t="s">
        <v>173</v>
      </c>
      <c r="N55" s="16" t="s">
        <v>199</v>
      </c>
      <c r="O55" s="16" t="s">
        <v>193</v>
      </c>
      <c r="P55" s="56"/>
      <c r="Q55" s="57"/>
    </row>
    <row r="56" spans="1:17" ht="15">
      <c r="A56" s="16">
        <f t="shared" si="6"/>
        <v>26</v>
      </c>
      <c r="B56" s="62" t="s">
        <v>32</v>
      </c>
      <c r="C56" s="23"/>
      <c r="D56" s="23"/>
      <c r="E56" s="24"/>
      <c r="F56" s="17"/>
      <c r="G56" s="90"/>
      <c r="H56" s="21"/>
      <c r="I56" s="16"/>
      <c r="J56" s="20"/>
      <c r="K56" s="23"/>
      <c r="L56" s="24"/>
      <c r="M56" s="16"/>
      <c r="N56" s="16"/>
      <c r="O56" s="16" t="s">
        <v>193</v>
      </c>
      <c r="P56" s="56"/>
      <c r="Q56" s="57"/>
    </row>
    <row r="57" spans="1:17" ht="15">
      <c r="A57" s="16">
        <f t="shared" si="6"/>
        <v>27</v>
      </c>
      <c r="B57" s="63" t="s">
        <v>33</v>
      </c>
      <c r="C57" s="27" t="s">
        <v>160</v>
      </c>
      <c r="D57" s="27" t="s">
        <v>65</v>
      </c>
      <c r="E57" s="28" t="s">
        <v>99</v>
      </c>
      <c r="F57" s="17">
        <f>G57/1.2</f>
        <v>12500</v>
      </c>
      <c r="G57" s="35">
        <v>15000</v>
      </c>
      <c r="H57" s="17">
        <f>F57/4.52</f>
        <v>2765.486725663717</v>
      </c>
      <c r="I57" s="16" t="s">
        <v>119</v>
      </c>
      <c r="J57" s="31" t="s">
        <v>125</v>
      </c>
      <c r="K57" s="34" t="s">
        <v>125</v>
      </c>
      <c r="L57" s="28" t="s">
        <v>118</v>
      </c>
      <c r="M57" s="16" t="s">
        <v>198</v>
      </c>
      <c r="N57" s="16" t="s">
        <v>199</v>
      </c>
      <c r="O57" s="16" t="s">
        <v>193</v>
      </c>
      <c r="P57" s="56"/>
      <c r="Q57" s="57"/>
    </row>
    <row r="58" spans="1:17" ht="15">
      <c r="A58" s="16">
        <f t="shared" si="6"/>
        <v>28</v>
      </c>
      <c r="B58" s="64" t="s">
        <v>32</v>
      </c>
      <c r="C58" s="33" t="s">
        <v>160</v>
      </c>
      <c r="D58" s="33"/>
      <c r="E58" s="24"/>
      <c r="F58" s="17"/>
      <c r="G58" s="25"/>
      <c r="H58" s="21"/>
      <c r="I58" s="16"/>
      <c r="J58" s="20"/>
      <c r="K58" s="23"/>
      <c r="L58" s="24"/>
      <c r="M58" s="20"/>
      <c r="N58" s="23"/>
      <c r="O58" s="16" t="s">
        <v>193</v>
      </c>
      <c r="P58" s="56"/>
      <c r="Q58" s="57"/>
    </row>
    <row r="59" spans="1:17" ht="15">
      <c r="A59" s="16">
        <f t="shared" si="6"/>
        <v>29</v>
      </c>
      <c r="B59" s="63" t="s">
        <v>34</v>
      </c>
      <c r="C59" s="30"/>
      <c r="D59" s="30" t="s">
        <v>65</v>
      </c>
      <c r="E59" s="28" t="s">
        <v>100</v>
      </c>
      <c r="F59" s="17">
        <f aca="true" t="shared" si="7" ref="F59:F68">G59/1.2</f>
        <v>250</v>
      </c>
      <c r="G59" s="29">
        <v>300</v>
      </c>
      <c r="H59" s="17">
        <f aca="true" t="shared" si="8" ref="H59:H69">F59/4.52</f>
        <v>55.30973451327434</v>
      </c>
      <c r="I59" s="16" t="s">
        <v>119</v>
      </c>
      <c r="J59" s="15" t="s">
        <v>125</v>
      </c>
      <c r="K59" s="27" t="s">
        <v>125</v>
      </c>
      <c r="L59" s="28" t="s">
        <v>118</v>
      </c>
      <c r="M59" s="16" t="s">
        <v>198</v>
      </c>
      <c r="N59" s="16" t="s">
        <v>199</v>
      </c>
      <c r="O59" s="16" t="s">
        <v>193</v>
      </c>
      <c r="P59" s="56"/>
      <c r="Q59" s="57"/>
    </row>
    <row r="60" spans="1:17" ht="15">
      <c r="A60" s="16">
        <f t="shared" si="6"/>
        <v>30</v>
      </c>
      <c r="B60" s="60" t="s">
        <v>39</v>
      </c>
      <c r="C60" s="16" t="s">
        <v>157</v>
      </c>
      <c r="D60" s="16" t="s">
        <v>65</v>
      </c>
      <c r="E60" s="16" t="s">
        <v>101</v>
      </c>
      <c r="F60" s="17">
        <f t="shared" si="7"/>
        <v>62406.86666666666</v>
      </c>
      <c r="G60" s="32">
        <f>(115*1.2*12)+(3787.52*12)+(1930*1.2*12)-10</f>
        <v>74888.23999999999</v>
      </c>
      <c r="H60" s="17">
        <f t="shared" si="8"/>
        <v>13806.828908554573</v>
      </c>
      <c r="I60" s="16" t="s">
        <v>119</v>
      </c>
      <c r="J60" s="30" t="s">
        <v>125</v>
      </c>
      <c r="K60" s="15" t="s">
        <v>128</v>
      </c>
      <c r="L60" s="19" t="s">
        <v>118</v>
      </c>
      <c r="M60" s="16" t="s">
        <v>198</v>
      </c>
      <c r="N60" s="16" t="s">
        <v>199</v>
      </c>
      <c r="O60" s="16" t="s">
        <v>193</v>
      </c>
      <c r="P60" s="56"/>
      <c r="Q60" s="57"/>
    </row>
    <row r="61" spans="1:17" ht="15">
      <c r="A61" s="16">
        <f t="shared" si="6"/>
        <v>31</v>
      </c>
      <c r="B61" s="60" t="s">
        <v>40</v>
      </c>
      <c r="C61" s="16" t="s">
        <v>158</v>
      </c>
      <c r="D61" s="16" t="s">
        <v>65</v>
      </c>
      <c r="E61" s="16" t="s">
        <v>102</v>
      </c>
      <c r="F61" s="17">
        <f t="shared" si="7"/>
        <v>28980</v>
      </c>
      <c r="G61" s="18">
        <f>2415*1.2*12</f>
        <v>34776</v>
      </c>
      <c r="H61" s="17">
        <f t="shared" si="8"/>
        <v>6411.504424778762</v>
      </c>
      <c r="I61" s="16" t="s">
        <v>119</v>
      </c>
      <c r="J61" s="16" t="s">
        <v>125</v>
      </c>
      <c r="K61" s="16" t="s">
        <v>128</v>
      </c>
      <c r="L61" s="19" t="s">
        <v>118</v>
      </c>
      <c r="M61" s="16" t="s">
        <v>198</v>
      </c>
      <c r="N61" s="16" t="s">
        <v>199</v>
      </c>
      <c r="O61" s="16" t="s">
        <v>193</v>
      </c>
      <c r="P61" s="56"/>
      <c r="Q61" s="57"/>
    </row>
    <row r="62" spans="1:17" ht="15">
      <c r="A62" s="16">
        <f t="shared" si="6"/>
        <v>32</v>
      </c>
      <c r="B62" s="60" t="s">
        <v>41</v>
      </c>
      <c r="C62" s="16" t="s">
        <v>159</v>
      </c>
      <c r="D62" s="16" t="s">
        <v>67</v>
      </c>
      <c r="E62" s="16" t="s">
        <v>103</v>
      </c>
      <c r="F62" s="17">
        <f t="shared" si="7"/>
        <v>17530</v>
      </c>
      <c r="G62" s="18">
        <f>1753*12</f>
        <v>21036</v>
      </c>
      <c r="H62" s="17">
        <f t="shared" si="8"/>
        <v>3878.318584070797</v>
      </c>
      <c r="I62" s="16" t="s">
        <v>119</v>
      </c>
      <c r="J62" s="16" t="s">
        <v>125</v>
      </c>
      <c r="K62" s="16" t="s">
        <v>128</v>
      </c>
      <c r="L62" s="19" t="s">
        <v>118</v>
      </c>
      <c r="M62" s="16" t="s">
        <v>198</v>
      </c>
      <c r="N62" s="16" t="s">
        <v>199</v>
      </c>
      <c r="O62" s="16" t="s">
        <v>193</v>
      </c>
      <c r="P62" s="56"/>
      <c r="Q62" s="57"/>
    </row>
    <row r="63" spans="1:17" ht="15">
      <c r="A63" s="16">
        <f t="shared" si="6"/>
        <v>33</v>
      </c>
      <c r="B63" s="60" t="s">
        <v>133</v>
      </c>
      <c r="C63" s="16" t="s">
        <v>170</v>
      </c>
      <c r="D63" s="16" t="s">
        <v>65</v>
      </c>
      <c r="E63" s="16" t="s">
        <v>104</v>
      </c>
      <c r="F63" s="17">
        <f t="shared" si="7"/>
        <v>416.6666666666667</v>
      </c>
      <c r="G63" s="18">
        <v>500</v>
      </c>
      <c r="H63" s="17">
        <f t="shared" si="8"/>
        <v>92.18289085545725</v>
      </c>
      <c r="I63" s="16" t="s">
        <v>119</v>
      </c>
      <c r="J63" s="16" t="s">
        <v>125</v>
      </c>
      <c r="K63" s="16" t="s">
        <v>126</v>
      </c>
      <c r="L63" s="19" t="s">
        <v>118</v>
      </c>
      <c r="M63" s="16" t="s">
        <v>198</v>
      </c>
      <c r="N63" s="16" t="s">
        <v>199</v>
      </c>
      <c r="O63" s="16" t="s">
        <v>193</v>
      </c>
      <c r="P63" s="56"/>
      <c r="Q63" s="57"/>
    </row>
    <row r="64" spans="1:17" ht="16.5" customHeight="1">
      <c r="A64" s="16">
        <f t="shared" si="6"/>
        <v>34</v>
      </c>
      <c r="B64" s="60" t="s">
        <v>162</v>
      </c>
      <c r="C64" s="16"/>
      <c r="D64" s="16" t="s">
        <v>65</v>
      </c>
      <c r="E64" s="16" t="s">
        <v>92</v>
      </c>
      <c r="F64" s="17">
        <f t="shared" si="7"/>
        <v>12500</v>
      </c>
      <c r="G64" s="18">
        <v>15000</v>
      </c>
      <c r="H64" s="17">
        <f t="shared" si="8"/>
        <v>2765.486725663717</v>
      </c>
      <c r="I64" s="16" t="s">
        <v>148</v>
      </c>
      <c r="J64" s="16"/>
      <c r="K64" s="16"/>
      <c r="L64" s="19"/>
      <c r="M64" s="16" t="s">
        <v>198</v>
      </c>
      <c r="N64" s="16" t="s">
        <v>199</v>
      </c>
      <c r="O64" s="16" t="s">
        <v>193</v>
      </c>
      <c r="P64" s="33"/>
      <c r="Q64" s="58"/>
    </row>
    <row r="65" spans="1:17" ht="15">
      <c r="A65" s="16">
        <f t="shared" si="6"/>
        <v>35</v>
      </c>
      <c r="B65" s="60" t="s">
        <v>176</v>
      </c>
      <c r="C65" s="16" t="s">
        <v>177</v>
      </c>
      <c r="D65" s="16" t="s">
        <v>65</v>
      </c>
      <c r="E65" s="16" t="s">
        <v>183</v>
      </c>
      <c r="F65" s="17">
        <f t="shared" si="7"/>
        <v>0</v>
      </c>
      <c r="G65" s="18">
        <v>0</v>
      </c>
      <c r="H65" s="17">
        <f t="shared" si="8"/>
        <v>0</v>
      </c>
      <c r="I65" s="16" t="s">
        <v>119</v>
      </c>
      <c r="J65" s="16"/>
      <c r="K65" s="16"/>
      <c r="L65" s="19"/>
      <c r="M65" s="16" t="s">
        <v>198</v>
      </c>
      <c r="N65" s="16" t="s">
        <v>199</v>
      </c>
      <c r="O65" s="16" t="s">
        <v>193</v>
      </c>
      <c r="P65" s="56"/>
      <c r="Q65" s="57"/>
    </row>
    <row r="66" spans="1:17" ht="15">
      <c r="A66" s="16">
        <f>A65+1</f>
        <v>36</v>
      </c>
      <c r="B66" s="16" t="s">
        <v>137</v>
      </c>
      <c r="C66" s="16"/>
      <c r="D66" s="40">
        <v>20.14</v>
      </c>
      <c r="E66" s="16"/>
      <c r="F66" s="17">
        <f t="shared" si="7"/>
        <v>1666.6666666666667</v>
      </c>
      <c r="G66" s="18">
        <v>2000</v>
      </c>
      <c r="H66" s="17">
        <f t="shared" si="8"/>
        <v>368.731563421829</v>
      </c>
      <c r="I66" s="16" t="s">
        <v>119</v>
      </c>
      <c r="J66" s="16"/>
      <c r="K66" s="16"/>
      <c r="L66" s="19"/>
      <c r="M66" s="16" t="s">
        <v>198</v>
      </c>
      <c r="N66" s="16" t="s">
        <v>199</v>
      </c>
      <c r="O66" s="16" t="s">
        <v>193</v>
      </c>
      <c r="P66" s="47"/>
      <c r="Q66" s="59"/>
    </row>
    <row r="67" spans="1:17" ht="15">
      <c r="A67" s="16">
        <f t="shared" si="6"/>
        <v>37</v>
      </c>
      <c r="B67" s="16" t="s">
        <v>66</v>
      </c>
      <c r="C67" s="16" t="s">
        <v>161</v>
      </c>
      <c r="D67" s="16" t="s">
        <v>73</v>
      </c>
      <c r="E67" s="16" t="s">
        <v>108</v>
      </c>
      <c r="F67" s="17">
        <f t="shared" si="7"/>
        <v>30000</v>
      </c>
      <c r="G67" s="18">
        <v>36000</v>
      </c>
      <c r="H67" s="17">
        <f t="shared" si="8"/>
        <v>6637.168141592921</v>
      </c>
      <c r="I67" s="16" t="s">
        <v>119</v>
      </c>
      <c r="J67" s="16" t="s">
        <v>125</v>
      </c>
      <c r="K67" s="16" t="s">
        <v>125</v>
      </c>
      <c r="L67" s="19" t="s">
        <v>118</v>
      </c>
      <c r="M67" s="16" t="s">
        <v>198</v>
      </c>
      <c r="N67" s="16" t="s">
        <v>199</v>
      </c>
      <c r="O67" s="16" t="s">
        <v>193</v>
      </c>
      <c r="P67" s="47"/>
      <c r="Q67" s="1"/>
    </row>
    <row r="68" spans="1:17" ht="15">
      <c r="A68" s="16">
        <f t="shared" si="6"/>
        <v>38</v>
      </c>
      <c r="B68" s="60" t="s">
        <v>179</v>
      </c>
      <c r="C68" s="60"/>
      <c r="D68" s="60" t="s">
        <v>178</v>
      </c>
      <c r="E68" s="60" t="s">
        <v>181</v>
      </c>
      <c r="F68" s="17">
        <f t="shared" si="7"/>
        <v>2500</v>
      </c>
      <c r="G68" s="18">
        <v>3000</v>
      </c>
      <c r="H68" s="17">
        <f t="shared" si="8"/>
        <v>553.0973451327434</v>
      </c>
      <c r="I68" s="16" t="s">
        <v>119</v>
      </c>
      <c r="J68" s="60"/>
      <c r="K68" s="60"/>
      <c r="L68" s="49"/>
      <c r="M68" s="60" t="s">
        <v>200</v>
      </c>
      <c r="N68" s="16" t="s">
        <v>199</v>
      </c>
      <c r="O68" s="16" t="s">
        <v>193</v>
      </c>
      <c r="P68" s="47"/>
      <c r="Q68" s="1"/>
    </row>
    <row r="69" spans="1:17" ht="15">
      <c r="A69" s="16">
        <f t="shared" si="6"/>
        <v>39</v>
      </c>
      <c r="B69" s="60" t="s">
        <v>182</v>
      </c>
      <c r="C69" s="60"/>
      <c r="D69" s="60" t="s">
        <v>178</v>
      </c>
      <c r="E69" s="60" t="s">
        <v>180</v>
      </c>
      <c r="F69" s="17">
        <f>G69/1.2</f>
        <v>1666.6666666666667</v>
      </c>
      <c r="G69" s="61">
        <v>2000</v>
      </c>
      <c r="H69" s="17">
        <f t="shared" si="8"/>
        <v>368.731563421829</v>
      </c>
      <c r="I69" s="16" t="s">
        <v>119</v>
      </c>
      <c r="J69" s="60"/>
      <c r="K69" s="60"/>
      <c r="L69" s="49"/>
      <c r="M69" s="16" t="s">
        <v>198</v>
      </c>
      <c r="N69" s="16" t="s">
        <v>199</v>
      </c>
      <c r="O69" s="16" t="s">
        <v>193</v>
      </c>
      <c r="P69" s="47"/>
      <c r="Q69" s="1"/>
    </row>
    <row r="70" spans="1:17" ht="15">
      <c r="A70" s="16"/>
      <c r="B70" s="16" t="s">
        <v>186</v>
      </c>
      <c r="C70" s="16"/>
      <c r="D70" s="16"/>
      <c r="E70" s="16"/>
      <c r="F70" s="41"/>
      <c r="G70" s="41">
        <f>SUM(G42:G69)</f>
        <v>322500.24</v>
      </c>
      <c r="H70" s="17"/>
      <c r="I70" s="16"/>
      <c r="J70" s="16"/>
      <c r="K70" s="16"/>
      <c r="L70" s="19"/>
      <c r="M70" s="16"/>
      <c r="N70" s="16"/>
      <c r="O70" s="16"/>
      <c r="P70" s="47"/>
      <c r="Q70" s="1"/>
    </row>
    <row r="71" spans="1:17" ht="15">
      <c r="A71" s="9"/>
      <c r="B71" s="10"/>
      <c r="C71" s="50"/>
      <c r="D71" s="70" t="s">
        <v>1</v>
      </c>
      <c r="E71" s="71" t="s">
        <v>3</v>
      </c>
      <c r="F71" s="71" t="s">
        <v>4</v>
      </c>
      <c r="G71" s="72" t="s">
        <v>112</v>
      </c>
      <c r="H71" s="71" t="s">
        <v>7</v>
      </c>
      <c r="I71" s="71" t="s">
        <v>8</v>
      </c>
      <c r="J71" s="71" t="s">
        <v>10</v>
      </c>
      <c r="K71" s="71" t="s">
        <v>10</v>
      </c>
      <c r="L71" s="73" t="s">
        <v>12</v>
      </c>
      <c r="M71" s="71" t="s">
        <v>10</v>
      </c>
      <c r="N71" s="71" t="s">
        <v>10</v>
      </c>
      <c r="O71" s="71" t="s">
        <v>12</v>
      </c>
      <c r="P71" s="47"/>
      <c r="Q71" s="1"/>
    </row>
    <row r="72" spans="1:17" ht="26.25">
      <c r="A72" s="85" t="s">
        <v>0</v>
      </c>
      <c r="B72" s="75" t="s">
        <v>191</v>
      </c>
      <c r="C72" s="76" t="s">
        <v>149</v>
      </c>
      <c r="D72" s="77" t="s">
        <v>2</v>
      </c>
      <c r="E72" s="78"/>
      <c r="F72" s="78" t="s">
        <v>5</v>
      </c>
      <c r="G72" s="78" t="s">
        <v>113</v>
      </c>
      <c r="H72" s="78" t="s">
        <v>44</v>
      </c>
      <c r="I72" s="78" t="s">
        <v>9</v>
      </c>
      <c r="J72" s="78" t="s">
        <v>45</v>
      </c>
      <c r="K72" s="78" t="s">
        <v>47</v>
      </c>
      <c r="L72" s="79" t="s">
        <v>13</v>
      </c>
      <c r="M72" s="78" t="s">
        <v>45</v>
      </c>
      <c r="N72" s="78" t="s">
        <v>47</v>
      </c>
      <c r="O72" s="78" t="s">
        <v>13</v>
      </c>
      <c r="P72" s="47"/>
      <c r="Q72" s="1"/>
    </row>
    <row r="73" spans="1:17" ht="15">
      <c r="A73" s="74"/>
      <c r="B73" s="75"/>
      <c r="C73" s="76"/>
      <c r="D73" s="77"/>
      <c r="E73" s="78"/>
      <c r="F73" s="78" t="s">
        <v>6</v>
      </c>
      <c r="G73" s="78"/>
      <c r="H73" s="78" t="s">
        <v>197</v>
      </c>
      <c r="I73" s="78"/>
      <c r="J73" s="78" t="s">
        <v>11</v>
      </c>
      <c r="K73" s="78" t="s">
        <v>11</v>
      </c>
      <c r="L73" s="79" t="s">
        <v>14</v>
      </c>
      <c r="M73" s="78" t="s">
        <v>11</v>
      </c>
      <c r="N73" s="78" t="s">
        <v>11</v>
      </c>
      <c r="O73" s="78" t="s">
        <v>14</v>
      </c>
      <c r="P73" s="47"/>
      <c r="Q73" s="1"/>
    </row>
    <row r="74" spans="1:17" ht="15">
      <c r="A74" s="80"/>
      <c r="B74" s="11"/>
      <c r="C74" s="51"/>
      <c r="D74" s="81"/>
      <c r="E74" s="82"/>
      <c r="F74" s="83">
        <v>0.2</v>
      </c>
      <c r="G74" s="82"/>
      <c r="H74" s="82" t="s">
        <v>174</v>
      </c>
      <c r="I74" s="82"/>
      <c r="J74" s="82" t="s">
        <v>46</v>
      </c>
      <c r="K74" s="82" t="s">
        <v>46</v>
      </c>
      <c r="L74" s="84" t="s">
        <v>15</v>
      </c>
      <c r="M74" s="82" t="s">
        <v>46</v>
      </c>
      <c r="N74" s="82" t="s">
        <v>46</v>
      </c>
      <c r="O74" s="82" t="s">
        <v>15</v>
      </c>
      <c r="P74" s="47"/>
      <c r="Q74" s="1"/>
    </row>
    <row r="75" spans="1:17" ht="30">
      <c r="A75" s="16">
        <v>40</v>
      </c>
      <c r="B75" s="52" t="s">
        <v>184</v>
      </c>
      <c r="C75" s="16"/>
      <c r="D75" s="16">
        <v>20.02</v>
      </c>
      <c r="E75" s="16"/>
      <c r="F75" s="17">
        <f>G75/1.2</f>
        <v>50000</v>
      </c>
      <c r="G75" s="17">
        <v>60000</v>
      </c>
      <c r="H75" s="17">
        <f>F75/4.52</f>
        <v>11061.946902654869</v>
      </c>
      <c r="I75" s="16" t="s">
        <v>119</v>
      </c>
      <c r="J75" s="16"/>
      <c r="K75" s="16"/>
      <c r="L75" s="19"/>
      <c r="M75" s="16" t="s">
        <v>198</v>
      </c>
      <c r="N75" s="16" t="s">
        <v>199</v>
      </c>
      <c r="O75" s="16" t="s">
        <v>193</v>
      </c>
      <c r="P75" s="47"/>
      <c r="Q75" s="1"/>
    </row>
    <row r="76" spans="1:17" ht="15">
      <c r="A76" s="16"/>
      <c r="B76" s="16" t="s">
        <v>187</v>
      </c>
      <c r="C76" s="16"/>
      <c r="D76" s="16"/>
      <c r="E76" s="16"/>
      <c r="F76" s="41"/>
      <c r="G76" s="41">
        <f>SUM(G75)</f>
        <v>60000</v>
      </c>
      <c r="H76" s="17"/>
      <c r="I76" s="16"/>
      <c r="J76" s="16"/>
      <c r="K76" s="16"/>
      <c r="L76" s="19"/>
      <c r="M76" s="16"/>
      <c r="N76" s="16"/>
      <c r="O76" s="16"/>
      <c r="P76" s="47"/>
      <c r="Q76" s="1"/>
    </row>
    <row r="77" spans="1:17" ht="15">
      <c r="A77" s="16"/>
      <c r="B77" s="16" t="s">
        <v>196</v>
      </c>
      <c r="C77" s="16"/>
      <c r="D77" s="16"/>
      <c r="E77" s="16"/>
      <c r="F77" s="17">
        <f>G77/1.2</f>
        <v>116666.66666666667</v>
      </c>
      <c r="G77" s="41">
        <v>140000</v>
      </c>
      <c r="H77" s="17">
        <f>F77/4.52</f>
        <v>25811.209439528026</v>
      </c>
      <c r="I77" s="16" t="s">
        <v>119</v>
      </c>
      <c r="J77" s="16"/>
      <c r="K77" s="16"/>
      <c r="L77" s="19"/>
      <c r="M77" s="16" t="s">
        <v>198</v>
      </c>
      <c r="N77" s="16" t="s">
        <v>199</v>
      </c>
      <c r="O77" s="16" t="s">
        <v>193</v>
      </c>
      <c r="P77" s="47"/>
      <c r="Q77" s="1"/>
    </row>
    <row r="78" spans="1:17" ht="15">
      <c r="A78" s="16"/>
      <c r="B78" s="16" t="s">
        <v>188</v>
      </c>
      <c r="C78" s="16"/>
      <c r="D78" s="16"/>
      <c r="E78" s="16"/>
      <c r="F78" s="17">
        <f>G78/1.2</f>
        <v>502500.2</v>
      </c>
      <c r="G78" s="41">
        <f>G77+G76+G70+G36</f>
        <v>603000.24</v>
      </c>
      <c r="H78" s="17">
        <f>F78/4.52</f>
        <v>111172.61061946904</v>
      </c>
      <c r="I78" s="16"/>
      <c r="J78" s="16"/>
      <c r="K78" s="16"/>
      <c r="L78" s="19"/>
      <c r="M78" s="16"/>
      <c r="N78" s="16"/>
      <c r="O78" s="16"/>
      <c r="P78" s="47"/>
      <c r="Q78" s="1"/>
    </row>
    <row r="79" spans="1:17" ht="15">
      <c r="A79" s="42"/>
      <c r="B79" s="42"/>
      <c r="C79" s="42"/>
      <c r="D79" s="42"/>
      <c r="E79" s="42"/>
      <c r="F79" s="43"/>
      <c r="G79" s="44"/>
      <c r="H79" s="44"/>
      <c r="J79" s="42"/>
      <c r="K79" s="42"/>
      <c r="L79" s="42"/>
      <c r="M79" s="33"/>
      <c r="N79" s="33"/>
      <c r="O79" s="33"/>
      <c r="P79" s="47"/>
      <c r="Q79" s="1"/>
    </row>
    <row r="80" spans="1:17" ht="15">
      <c r="A80" s="3"/>
      <c r="B80" s="86" t="s">
        <v>116</v>
      </c>
      <c r="C80" s="87"/>
      <c r="D80" s="87"/>
      <c r="E80" s="87"/>
      <c r="F80" s="5"/>
      <c r="G80" s="48"/>
      <c r="H80" s="5"/>
      <c r="I80" s="86" t="s">
        <v>117</v>
      </c>
      <c r="J80" s="3"/>
      <c r="K80" s="3"/>
      <c r="L80" s="3"/>
      <c r="M80" s="14"/>
      <c r="N80" s="14"/>
      <c r="O80" s="14"/>
      <c r="P80" s="47"/>
      <c r="Q80" s="1"/>
    </row>
    <row r="81" spans="1:17" ht="15">
      <c r="A81" s="1"/>
      <c r="B81" s="86" t="s">
        <v>129</v>
      </c>
      <c r="C81" s="87"/>
      <c r="D81" s="87"/>
      <c r="E81" s="87"/>
      <c r="F81" s="5"/>
      <c r="G81" s="5"/>
      <c r="H81" s="5"/>
      <c r="I81" s="88" t="s">
        <v>193</v>
      </c>
      <c r="J81" s="3"/>
      <c r="K81" s="3"/>
      <c r="L81" s="3"/>
      <c r="M81" s="14"/>
      <c r="N81" s="14"/>
      <c r="O81" s="14"/>
      <c r="P81" s="47"/>
      <c r="Q81" s="1"/>
    </row>
    <row r="82" spans="2:13" ht="15">
      <c r="B82" s="66"/>
      <c r="C82" s="66"/>
      <c r="D82" s="66"/>
      <c r="E82" s="66"/>
      <c r="I82" s="45"/>
      <c r="J82" s="3"/>
      <c r="K82" s="3"/>
      <c r="L82" s="3"/>
      <c r="M82" s="1"/>
    </row>
    <row r="83" spans="9:13" ht="15">
      <c r="I83" s="3"/>
      <c r="J83" s="3"/>
      <c r="K83" s="3"/>
      <c r="L83" s="3"/>
      <c r="M83" s="1"/>
    </row>
  </sheetData>
  <sheetProtection/>
  <printOptions/>
  <pageMargins left="0.17" right="0.16" top="0.11" bottom="0.16" header="0.11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loredana</cp:lastModifiedBy>
  <cp:lastPrinted>2017-11-21T15:52:49Z</cp:lastPrinted>
  <dcterms:created xsi:type="dcterms:W3CDTF">2009-05-14T03:25:45Z</dcterms:created>
  <dcterms:modified xsi:type="dcterms:W3CDTF">2017-11-22T07:56:05Z</dcterms:modified>
  <cp:category/>
  <cp:version/>
  <cp:contentType/>
  <cp:contentStatus/>
</cp:coreProperties>
</file>